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sedr\Documents\website\data_archive\2016_data\"/>
    </mc:Choice>
  </mc:AlternateContent>
  <bookViews>
    <workbookView xWindow="0" yWindow="0" windowWidth="22875" windowHeight="15180" tabRatio="650"/>
  </bookViews>
  <sheets>
    <sheet name="Intro" sheetId="5" r:id="rId1"/>
    <sheet name="Specimens" sheetId="6" r:id="rId2"/>
    <sheet name="Treatments" sheetId="10" r:id="rId3"/>
    <sheet name="XRD data" sheetId="1" r:id="rId4"/>
    <sheet name="H iris xrd" sheetId="8" r:id="rId5"/>
    <sheet name="Weight loss data" sheetId="7" r:id="rId6"/>
    <sheet name="Taxa Data" sheetId="18" r:id="rId7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" i="1" l="1"/>
  <c r="V6" i="1"/>
  <c r="W25" i="1"/>
  <c r="V25" i="1"/>
  <c r="W43" i="1"/>
  <c r="V43" i="1"/>
  <c r="W62" i="1"/>
  <c r="V62" i="1"/>
  <c r="W81" i="1"/>
  <c r="V81" i="1"/>
  <c r="W100" i="1"/>
  <c r="V100" i="1"/>
  <c r="W119" i="1"/>
  <c r="V119" i="1"/>
  <c r="W138" i="1"/>
  <c r="V138" i="1"/>
  <c r="W157" i="1"/>
  <c r="V157" i="1"/>
  <c r="W177" i="1"/>
  <c r="V177" i="1"/>
  <c r="W196" i="1"/>
  <c r="V196" i="1"/>
  <c r="W214" i="1"/>
  <c r="V214" i="1"/>
  <c r="W233" i="1"/>
  <c r="V233" i="1"/>
  <c r="W252" i="1"/>
  <c r="V252" i="1"/>
  <c r="W271" i="1"/>
  <c r="V271" i="1"/>
  <c r="W290" i="1"/>
  <c r="V290" i="1"/>
  <c r="W309" i="1"/>
  <c r="V309" i="1"/>
  <c r="W328" i="1"/>
  <c r="V328" i="1"/>
  <c r="O195" i="1"/>
  <c r="Q195" i="1"/>
  <c r="O196" i="1"/>
  <c r="Q196" i="1"/>
  <c r="O197" i="1"/>
  <c r="Q197" i="1"/>
  <c r="O198" i="1"/>
  <c r="Q198" i="1"/>
  <c r="O199" i="1"/>
  <c r="Q199" i="1"/>
  <c r="O200" i="1"/>
  <c r="Q200" i="1"/>
  <c r="O201" i="1"/>
  <c r="Q201" i="1"/>
  <c r="O202" i="1"/>
  <c r="Q202" i="1"/>
  <c r="O203" i="1"/>
  <c r="Q203" i="1"/>
  <c r="O204" i="1"/>
  <c r="Q204" i="1"/>
  <c r="O205" i="1"/>
  <c r="Q205" i="1"/>
  <c r="O206" i="1"/>
  <c r="Q206" i="1"/>
  <c r="O207" i="1"/>
  <c r="Q207" i="1"/>
  <c r="O208" i="1"/>
  <c r="Q208" i="1"/>
  <c r="O209" i="1"/>
  <c r="Q209" i="1"/>
  <c r="O210" i="1"/>
  <c r="Q210" i="1"/>
  <c r="O211" i="1"/>
  <c r="Q211" i="1"/>
  <c r="O212" i="1"/>
  <c r="Q212" i="1"/>
  <c r="O213" i="1"/>
  <c r="Q213" i="1"/>
  <c r="O214" i="1"/>
  <c r="Q214" i="1"/>
  <c r="O215" i="1"/>
  <c r="Q215" i="1"/>
  <c r="O216" i="1"/>
  <c r="Q216" i="1"/>
  <c r="O217" i="1"/>
  <c r="Q217" i="1"/>
  <c r="O218" i="1"/>
  <c r="Q218" i="1"/>
  <c r="O219" i="1"/>
  <c r="Q219" i="1"/>
  <c r="O220" i="1"/>
  <c r="Q220" i="1"/>
  <c r="O221" i="1"/>
  <c r="Q221" i="1"/>
  <c r="O222" i="1"/>
  <c r="Q222" i="1"/>
  <c r="O223" i="1"/>
  <c r="Q223" i="1"/>
  <c r="O224" i="1"/>
  <c r="Q224" i="1"/>
  <c r="O225" i="1"/>
  <c r="Q225" i="1"/>
  <c r="O226" i="1"/>
  <c r="Q226" i="1"/>
  <c r="O227" i="1"/>
  <c r="Q227" i="1"/>
  <c r="O228" i="1"/>
  <c r="Q228" i="1"/>
  <c r="O229" i="1"/>
  <c r="Q229" i="1"/>
  <c r="O230" i="1"/>
  <c r="Q230" i="1"/>
  <c r="Q231" i="1"/>
  <c r="N195" i="1"/>
  <c r="P195" i="1"/>
  <c r="N196" i="1"/>
  <c r="P196" i="1"/>
  <c r="N197" i="1"/>
  <c r="P197" i="1"/>
  <c r="N198" i="1"/>
  <c r="P198" i="1"/>
  <c r="N199" i="1"/>
  <c r="P199" i="1"/>
  <c r="N200" i="1"/>
  <c r="P200" i="1"/>
  <c r="N201" i="1"/>
  <c r="P201" i="1"/>
  <c r="N202" i="1"/>
  <c r="P202" i="1"/>
  <c r="N203" i="1"/>
  <c r="P203" i="1"/>
  <c r="N204" i="1"/>
  <c r="P204" i="1"/>
  <c r="N205" i="1"/>
  <c r="P205" i="1"/>
  <c r="N206" i="1"/>
  <c r="P206" i="1"/>
  <c r="N207" i="1"/>
  <c r="P207" i="1"/>
  <c r="N208" i="1"/>
  <c r="P208" i="1"/>
  <c r="N209" i="1"/>
  <c r="P209" i="1"/>
  <c r="N210" i="1"/>
  <c r="P210" i="1"/>
  <c r="N211" i="1"/>
  <c r="P211" i="1"/>
  <c r="N212" i="1"/>
  <c r="P212" i="1"/>
  <c r="N213" i="1"/>
  <c r="P213" i="1"/>
  <c r="N214" i="1"/>
  <c r="P214" i="1"/>
  <c r="N215" i="1"/>
  <c r="P215" i="1"/>
  <c r="N216" i="1"/>
  <c r="P216" i="1"/>
  <c r="N217" i="1"/>
  <c r="P217" i="1"/>
  <c r="N218" i="1"/>
  <c r="P218" i="1"/>
  <c r="N219" i="1"/>
  <c r="P219" i="1"/>
  <c r="N220" i="1"/>
  <c r="P220" i="1"/>
  <c r="N221" i="1"/>
  <c r="P221" i="1"/>
  <c r="N222" i="1"/>
  <c r="P222" i="1"/>
  <c r="N223" i="1"/>
  <c r="P223" i="1"/>
  <c r="N224" i="1"/>
  <c r="P224" i="1"/>
  <c r="N225" i="1"/>
  <c r="P225" i="1"/>
  <c r="N226" i="1"/>
  <c r="P226" i="1"/>
  <c r="N227" i="1"/>
  <c r="P227" i="1"/>
  <c r="N228" i="1"/>
  <c r="P228" i="1"/>
  <c r="N229" i="1"/>
  <c r="P229" i="1"/>
  <c r="N230" i="1"/>
  <c r="P230" i="1"/>
  <c r="P231" i="1"/>
  <c r="O231" i="1"/>
  <c r="N231" i="1"/>
  <c r="M231" i="1"/>
  <c r="L231" i="1"/>
  <c r="K231" i="1"/>
  <c r="J231" i="1"/>
  <c r="I231" i="1"/>
  <c r="T345" i="1"/>
  <c r="S345" i="1"/>
  <c r="O327" i="1"/>
  <c r="Q327" i="1"/>
  <c r="O328" i="1"/>
  <c r="Q328" i="1"/>
  <c r="O329" i="1"/>
  <c r="Q329" i="1"/>
  <c r="O330" i="1"/>
  <c r="Q330" i="1"/>
  <c r="O331" i="1"/>
  <c r="Q331" i="1"/>
  <c r="O332" i="1"/>
  <c r="Q332" i="1"/>
  <c r="O333" i="1"/>
  <c r="Q333" i="1"/>
  <c r="O334" i="1"/>
  <c r="Q334" i="1"/>
  <c r="O335" i="1"/>
  <c r="Q335" i="1"/>
  <c r="O336" i="1"/>
  <c r="Q336" i="1"/>
  <c r="O337" i="1"/>
  <c r="Q337" i="1"/>
  <c r="O338" i="1"/>
  <c r="Q338" i="1"/>
  <c r="O339" i="1"/>
  <c r="Q339" i="1"/>
  <c r="O340" i="1"/>
  <c r="Q340" i="1"/>
  <c r="O341" i="1"/>
  <c r="Q341" i="1"/>
  <c r="O342" i="1"/>
  <c r="Q342" i="1"/>
  <c r="O343" i="1"/>
  <c r="Q343" i="1"/>
  <c r="O344" i="1"/>
  <c r="Q344" i="1"/>
  <c r="Q345" i="1"/>
  <c r="N327" i="1"/>
  <c r="P327" i="1"/>
  <c r="N328" i="1"/>
  <c r="P328" i="1"/>
  <c r="N329" i="1"/>
  <c r="P329" i="1"/>
  <c r="N330" i="1"/>
  <c r="P330" i="1"/>
  <c r="N331" i="1"/>
  <c r="P331" i="1"/>
  <c r="N332" i="1"/>
  <c r="P332" i="1"/>
  <c r="N333" i="1"/>
  <c r="P333" i="1"/>
  <c r="N334" i="1"/>
  <c r="P334" i="1"/>
  <c r="N335" i="1"/>
  <c r="P335" i="1"/>
  <c r="N336" i="1"/>
  <c r="P336" i="1"/>
  <c r="N337" i="1"/>
  <c r="P337" i="1"/>
  <c r="N338" i="1"/>
  <c r="P338" i="1"/>
  <c r="N339" i="1"/>
  <c r="P339" i="1"/>
  <c r="N340" i="1"/>
  <c r="P340" i="1"/>
  <c r="N341" i="1"/>
  <c r="P341" i="1"/>
  <c r="N342" i="1"/>
  <c r="P342" i="1"/>
  <c r="N343" i="1"/>
  <c r="P343" i="1"/>
  <c r="N344" i="1"/>
  <c r="P344" i="1"/>
  <c r="P345" i="1"/>
  <c r="O345" i="1"/>
  <c r="N345" i="1"/>
  <c r="M345" i="1"/>
  <c r="L345" i="1"/>
  <c r="K345" i="1"/>
  <c r="J345" i="1"/>
  <c r="I345" i="1"/>
  <c r="L60" i="1"/>
  <c r="M60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S60" i="1"/>
  <c r="T60" i="1"/>
  <c r="K60" i="1"/>
  <c r="J60" i="1"/>
  <c r="I60" i="1"/>
  <c r="T326" i="1"/>
  <c r="S326" i="1"/>
  <c r="O308" i="1"/>
  <c r="Q308" i="1"/>
  <c r="O309" i="1"/>
  <c r="Q309" i="1"/>
  <c r="O310" i="1"/>
  <c r="Q310" i="1"/>
  <c r="O311" i="1"/>
  <c r="Q311" i="1"/>
  <c r="O312" i="1"/>
  <c r="Q312" i="1"/>
  <c r="O313" i="1"/>
  <c r="Q313" i="1"/>
  <c r="O314" i="1"/>
  <c r="Q314" i="1"/>
  <c r="O315" i="1"/>
  <c r="Q315" i="1"/>
  <c r="O316" i="1"/>
  <c r="Q316" i="1"/>
  <c r="O317" i="1"/>
  <c r="Q317" i="1"/>
  <c r="O318" i="1"/>
  <c r="Q318" i="1"/>
  <c r="O319" i="1"/>
  <c r="Q319" i="1"/>
  <c r="O320" i="1"/>
  <c r="Q320" i="1"/>
  <c r="O321" i="1"/>
  <c r="Q321" i="1"/>
  <c r="O322" i="1"/>
  <c r="Q322" i="1"/>
  <c r="O323" i="1"/>
  <c r="Q323" i="1"/>
  <c r="O324" i="1"/>
  <c r="Q324" i="1"/>
  <c r="O325" i="1"/>
  <c r="Q325" i="1"/>
  <c r="Q326" i="1"/>
  <c r="N308" i="1"/>
  <c r="P308" i="1"/>
  <c r="N309" i="1"/>
  <c r="P309" i="1"/>
  <c r="N310" i="1"/>
  <c r="P310" i="1"/>
  <c r="N311" i="1"/>
  <c r="P311" i="1"/>
  <c r="N312" i="1"/>
  <c r="P312" i="1"/>
  <c r="N313" i="1"/>
  <c r="P313" i="1"/>
  <c r="N314" i="1"/>
  <c r="P314" i="1"/>
  <c r="N315" i="1"/>
  <c r="P315" i="1"/>
  <c r="N316" i="1"/>
  <c r="P316" i="1"/>
  <c r="N317" i="1"/>
  <c r="P317" i="1"/>
  <c r="N318" i="1"/>
  <c r="P318" i="1"/>
  <c r="N319" i="1"/>
  <c r="P319" i="1"/>
  <c r="N320" i="1"/>
  <c r="P320" i="1"/>
  <c r="N321" i="1"/>
  <c r="P321" i="1"/>
  <c r="N322" i="1"/>
  <c r="P322" i="1"/>
  <c r="N323" i="1"/>
  <c r="P323" i="1"/>
  <c r="N324" i="1"/>
  <c r="P324" i="1"/>
  <c r="N325" i="1"/>
  <c r="P325" i="1"/>
  <c r="P326" i="1"/>
  <c r="O326" i="1"/>
  <c r="N326" i="1"/>
  <c r="M326" i="1"/>
  <c r="L326" i="1"/>
  <c r="K326" i="1"/>
  <c r="J326" i="1"/>
  <c r="I326" i="1"/>
  <c r="R6" i="8"/>
  <c r="S6" i="8"/>
  <c r="T6" i="8"/>
  <c r="R7" i="8"/>
  <c r="S7" i="8"/>
  <c r="T7" i="8"/>
  <c r="R11" i="8"/>
  <c r="S11" i="8"/>
  <c r="T11" i="8"/>
  <c r="R12" i="8"/>
  <c r="S12" i="8"/>
  <c r="T12" i="8"/>
  <c r="R13" i="8"/>
  <c r="S13" i="8"/>
  <c r="T13" i="8"/>
  <c r="R14" i="8"/>
  <c r="S14" i="8"/>
  <c r="T14" i="8"/>
  <c r="R15" i="8"/>
  <c r="S15" i="8"/>
  <c r="T15" i="8"/>
  <c r="R16" i="8"/>
  <c r="S16" i="8"/>
  <c r="T16" i="8"/>
  <c r="R17" i="8"/>
  <c r="S17" i="8"/>
  <c r="T17" i="8"/>
  <c r="R18" i="8"/>
  <c r="S18" i="8"/>
  <c r="T18" i="8"/>
  <c r="R19" i="8"/>
  <c r="S19" i="8"/>
  <c r="T19" i="8"/>
  <c r="R20" i="8"/>
  <c r="S20" i="8"/>
  <c r="T20" i="8"/>
  <c r="R21" i="8"/>
  <c r="S21" i="8"/>
  <c r="T21" i="8"/>
  <c r="R22" i="8"/>
  <c r="S22" i="8"/>
  <c r="T22" i="8"/>
  <c r="R5" i="8"/>
  <c r="S5" i="8"/>
  <c r="T5" i="8"/>
  <c r="R8" i="8"/>
  <c r="R9" i="8"/>
  <c r="R10" i="8"/>
  <c r="S8" i="8"/>
  <c r="S9" i="8"/>
  <c r="S10" i="8"/>
  <c r="N306" i="1"/>
  <c r="O306" i="1"/>
  <c r="P306" i="1"/>
  <c r="Q306" i="1"/>
  <c r="O305" i="1"/>
  <c r="Q305" i="1"/>
  <c r="N305" i="1"/>
  <c r="P305" i="1"/>
  <c r="O304" i="1"/>
  <c r="Q304" i="1"/>
  <c r="N304" i="1"/>
  <c r="P304" i="1"/>
  <c r="O303" i="1"/>
  <c r="Q303" i="1"/>
  <c r="N303" i="1"/>
  <c r="P303" i="1"/>
  <c r="O302" i="1"/>
  <c r="Q302" i="1"/>
  <c r="N302" i="1"/>
  <c r="P302" i="1"/>
  <c r="O301" i="1"/>
  <c r="Q301" i="1"/>
  <c r="N301" i="1"/>
  <c r="P301" i="1"/>
  <c r="O300" i="1"/>
  <c r="Q300" i="1"/>
  <c r="N300" i="1"/>
  <c r="P300" i="1"/>
  <c r="O299" i="1"/>
  <c r="Q299" i="1"/>
  <c r="N299" i="1"/>
  <c r="P299" i="1"/>
  <c r="O298" i="1"/>
  <c r="Q298" i="1"/>
  <c r="N298" i="1"/>
  <c r="P298" i="1"/>
  <c r="O297" i="1"/>
  <c r="Q297" i="1"/>
  <c r="N297" i="1"/>
  <c r="P297" i="1"/>
  <c r="O296" i="1"/>
  <c r="Q296" i="1"/>
  <c r="N296" i="1"/>
  <c r="P296" i="1"/>
  <c r="O295" i="1"/>
  <c r="Q295" i="1"/>
  <c r="N295" i="1"/>
  <c r="P295" i="1"/>
  <c r="O294" i="1"/>
  <c r="Q294" i="1"/>
  <c r="N294" i="1"/>
  <c r="P294" i="1"/>
  <c r="O293" i="1"/>
  <c r="Q293" i="1"/>
  <c r="N293" i="1"/>
  <c r="P293" i="1"/>
  <c r="O292" i="1"/>
  <c r="Q292" i="1"/>
  <c r="N292" i="1"/>
  <c r="P292" i="1"/>
  <c r="O291" i="1"/>
  <c r="Q291" i="1"/>
  <c r="N291" i="1"/>
  <c r="P291" i="1"/>
  <c r="O290" i="1"/>
  <c r="Q290" i="1"/>
  <c r="N290" i="1"/>
  <c r="P290" i="1"/>
  <c r="O289" i="1"/>
  <c r="Q289" i="1"/>
  <c r="N289" i="1"/>
  <c r="P289" i="1"/>
  <c r="T307" i="1"/>
  <c r="S307" i="1"/>
  <c r="Q307" i="1"/>
  <c r="P307" i="1"/>
  <c r="O307" i="1"/>
  <c r="N307" i="1"/>
  <c r="M307" i="1"/>
  <c r="L307" i="1"/>
  <c r="K307" i="1"/>
  <c r="J307" i="1"/>
  <c r="I307" i="1"/>
  <c r="O287" i="1"/>
  <c r="Q287" i="1"/>
  <c r="N287" i="1"/>
  <c r="P287" i="1"/>
  <c r="O286" i="1"/>
  <c r="Q286" i="1"/>
  <c r="N286" i="1"/>
  <c r="P286" i="1"/>
  <c r="O285" i="1"/>
  <c r="Q285" i="1"/>
  <c r="N285" i="1"/>
  <c r="P285" i="1"/>
  <c r="O284" i="1"/>
  <c r="Q284" i="1"/>
  <c r="N284" i="1"/>
  <c r="P284" i="1"/>
  <c r="O283" i="1"/>
  <c r="Q283" i="1"/>
  <c r="N283" i="1"/>
  <c r="P283" i="1"/>
  <c r="O282" i="1"/>
  <c r="Q282" i="1"/>
  <c r="N282" i="1"/>
  <c r="P282" i="1"/>
  <c r="O281" i="1"/>
  <c r="Q281" i="1"/>
  <c r="N281" i="1"/>
  <c r="P281" i="1"/>
  <c r="O280" i="1"/>
  <c r="Q280" i="1"/>
  <c r="N280" i="1"/>
  <c r="P280" i="1"/>
  <c r="O279" i="1"/>
  <c r="Q279" i="1"/>
  <c r="N279" i="1"/>
  <c r="P279" i="1"/>
  <c r="O278" i="1"/>
  <c r="Q278" i="1"/>
  <c r="N278" i="1"/>
  <c r="P278" i="1"/>
  <c r="O277" i="1"/>
  <c r="Q277" i="1"/>
  <c r="N277" i="1"/>
  <c r="P277" i="1"/>
  <c r="O276" i="1"/>
  <c r="Q276" i="1"/>
  <c r="N276" i="1"/>
  <c r="P276" i="1"/>
  <c r="O275" i="1"/>
  <c r="Q275" i="1"/>
  <c r="N275" i="1"/>
  <c r="P275" i="1"/>
  <c r="O274" i="1"/>
  <c r="Q274" i="1"/>
  <c r="N274" i="1"/>
  <c r="P274" i="1"/>
  <c r="O273" i="1"/>
  <c r="Q273" i="1"/>
  <c r="N273" i="1"/>
  <c r="P273" i="1"/>
  <c r="O272" i="1"/>
  <c r="Q272" i="1"/>
  <c r="N272" i="1"/>
  <c r="P272" i="1"/>
  <c r="O271" i="1"/>
  <c r="Q271" i="1"/>
  <c r="N271" i="1"/>
  <c r="P271" i="1"/>
  <c r="O270" i="1"/>
  <c r="Q270" i="1"/>
  <c r="N270" i="1"/>
  <c r="P270" i="1"/>
  <c r="T288" i="1"/>
  <c r="S288" i="1"/>
  <c r="Q288" i="1"/>
  <c r="P288" i="1"/>
  <c r="O288" i="1"/>
  <c r="N288" i="1"/>
  <c r="M288" i="1"/>
  <c r="L288" i="1"/>
  <c r="K288" i="1"/>
  <c r="J288" i="1"/>
  <c r="I288" i="1"/>
  <c r="N248" i="1"/>
  <c r="O248" i="1"/>
  <c r="P248" i="1"/>
  <c r="Q248" i="1"/>
  <c r="N249" i="1"/>
  <c r="O249" i="1"/>
  <c r="P249" i="1"/>
  <c r="Q249" i="1"/>
  <c r="O247" i="1"/>
  <c r="Q247" i="1"/>
  <c r="N247" i="1"/>
  <c r="P247" i="1"/>
  <c r="O246" i="1"/>
  <c r="Q246" i="1"/>
  <c r="N246" i="1"/>
  <c r="P246" i="1"/>
  <c r="O245" i="1"/>
  <c r="Q245" i="1"/>
  <c r="N245" i="1"/>
  <c r="P245" i="1"/>
  <c r="O244" i="1"/>
  <c r="Q244" i="1"/>
  <c r="N244" i="1"/>
  <c r="P244" i="1"/>
  <c r="O243" i="1"/>
  <c r="Q243" i="1"/>
  <c r="N243" i="1"/>
  <c r="P243" i="1"/>
  <c r="O242" i="1"/>
  <c r="Q242" i="1"/>
  <c r="N242" i="1"/>
  <c r="P242" i="1"/>
  <c r="O241" i="1"/>
  <c r="Q241" i="1"/>
  <c r="N241" i="1"/>
  <c r="P241" i="1"/>
  <c r="O240" i="1"/>
  <c r="Q240" i="1"/>
  <c r="N240" i="1"/>
  <c r="P240" i="1"/>
  <c r="O239" i="1"/>
  <c r="Q239" i="1"/>
  <c r="N239" i="1"/>
  <c r="P239" i="1"/>
  <c r="O238" i="1"/>
  <c r="Q238" i="1"/>
  <c r="N238" i="1"/>
  <c r="P238" i="1"/>
  <c r="O237" i="1"/>
  <c r="Q237" i="1"/>
  <c r="N237" i="1"/>
  <c r="P237" i="1"/>
  <c r="O236" i="1"/>
  <c r="Q236" i="1"/>
  <c r="N236" i="1"/>
  <c r="P236" i="1"/>
  <c r="O235" i="1"/>
  <c r="Q235" i="1"/>
  <c r="N235" i="1"/>
  <c r="P235" i="1"/>
  <c r="O234" i="1"/>
  <c r="Q234" i="1"/>
  <c r="N234" i="1"/>
  <c r="P234" i="1"/>
  <c r="O233" i="1"/>
  <c r="Q233" i="1"/>
  <c r="N233" i="1"/>
  <c r="P233" i="1"/>
  <c r="O232" i="1"/>
  <c r="Q232" i="1"/>
  <c r="N232" i="1"/>
  <c r="P232" i="1"/>
  <c r="T250" i="1"/>
  <c r="S250" i="1"/>
  <c r="Q250" i="1"/>
  <c r="P250" i="1"/>
  <c r="O250" i="1"/>
  <c r="N250" i="1"/>
  <c r="M250" i="1"/>
  <c r="L250" i="1"/>
  <c r="K250" i="1"/>
  <c r="J250" i="1"/>
  <c r="I250" i="1"/>
  <c r="T269" i="1"/>
  <c r="S269" i="1"/>
  <c r="O251" i="1"/>
  <c r="Q251" i="1"/>
  <c r="O252" i="1"/>
  <c r="Q252" i="1"/>
  <c r="O253" i="1"/>
  <c r="Q253" i="1"/>
  <c r="O254" i="1"/>
  <c r="Q254" i="1"/>
  <c r="O255" i="1"/>
  <c r="Q255" i="1"/>
  <c r="O256" i="1"/>
  <c r="Q256" i="1"/>
  <c r="O257" i="1"/>
  <c r="Q257" i="1"/>
  <c r="O258" i="1"/>
  <c r="Q258" i="1"/>
  <c r="O259" i="1"/>
  <c r="Q259" i="1"/>
  <c r="O260" i="1"/>
  <c r="Q260" i="1"/>
  <c r="O261" i="1"/>
  <c r="Q261" i="1"/>
  <c r="O262" i="1"/>
  <c r="Q262" i="1"/>
  <c r="O263" i="1"/>
  <c r="Q263" i="1"/>
  <c r="O264" i="1"/>
  <c r="Q264" i="1"/>
  <c r="O265" i="1"/>
  <c r="Q265" i="1"/>
  <c r="O266" i="1"/>
  <c r="Q266" i="1"/>
  <c r="O267" i="1"/>
  <c r="Q267" i="1"/>
  <c r="O268" i="1"/>
  <c r="Q268" i="1"/>
  <c r="Q269" i="1"/>
  <c r="N251" i="1"/>
  <c r="P251" i="1"/>
  <c r="N252" i="1"/>
  <c r="P252" i="1"/>
  <c r="N253" i="1"/>
  <c r="P253" i="1"/>
  <c r="N254" i="1"/>
  <c r="P254" i="1"/>
  <c r="N255" i="1"/>
  <c r="P255" i="1"/>
  <c r="N256" i="1"/>
  <c r="P256" i="1"/>
  <c r="N257" i="1"/>
  <c r="P257" i="1"/>
  <c r="N258" i="1"/>
  <c r="P258" i="1"/>
  <c r="N259" i="1"/>
  <c r="P259" i="1"/>
  <c r="N260" i="1"/>
  <c r="P260" i="1"/>
  <c r="N261" i="1"/>
  <c r="P261" i="1"/>
  <c r="N262" i="1"/>
  <c r="P262" i="1"/>
  <c r="N263" i="1"/>
  <c r="P263" i="1"/>
  <c r="N264" i="1"/>
  <c r="P264" i="1"/>
  <c r="N265" i="1"/>
  <c r="P265" i="1"/>
  <c r="N266" i="1"/>
  <c r="P266" i="1"/>
  <c r="N267" i="1"/>
  <c r="P267" i="1"/>
  <c r="N268" i="1"/>
  <c r="P268" i="1"/>
  <c r="P269" i="1"/>
  <c r="O269" i="1"/>
  <c r="N269" i="1"/>
  <c r="M269" i="1"/>
  <c r="L269" i="1"/>
  <c r="K269" i="1"/>
  <c r="J269" i="1"/>
  <c r="I269" i="1"/>
  <c r="T231" i="1"/>
  <c r="S231" i="1"/>
  <c r="T194" i="1"/>
  <c r="S194" i="1"/>
  <c r="O176" i="1"/>
  <c r="Q176" i="1"/>
  <c r="O177" i="1"/>
  <c r="Q177" i="1"/>
  <c r="O178" i="1"/>
  <c r="Q178" i="1"/>
  <c r="O179" i="1"/>
  <c r="Q179" i="1"/>
  <c r="O180" i="1"/>
  <c r="Q180" i="1"/>
  <c r="O181" i="1"/>
  <c r="Q181" i="1"/>
  <c r="O182" i="1"/>
  <c r="Q182" i="1"/>
  <c r="O183" i="1"/>
  <c r="Q183" i="1"/>
  <c r="O184" i="1"/>
  <c r="Q184" i="1"/>
  <c r="O185" i="1"/>
  <c r="Q185" i="1"/>
  <c r="O186" i="1"/>
  <c r="Q186" i="1"/>
  <c r="O187" i="1"/>
  <c r="Q187" i="1"/>
  <c r="O188" i="1"/>
  <c r="Q188" i="1"/>
  <c r="O189" i="1"/>
  <c r="Q189" i="1"/>
  <c r="O190" i="1"/>
  <c r="Q190" i="1"/>
  <c r="O191" i="1"/>
  <c r="Q191" i="1"/>
  <c r="O192" i="1"/>
  <c r="Q192" i="1"/>
  <c r="O193" i="1"/>
  <c r="Q193" i="1"/>
  <c r="Q194" i="1"/>
  <c r="N176" i="1"/>
  <c r="P176" i="1"/>
  <c r="N177" i="1"/>
  <c r="P177" i="1"/>
  <c r="N178" i="1"/>
  <c r="P178" i="1"/>
  <c r="N179" i="1"/>
  <c r="P179" i="1"/>
  <c r="N180" i="1"/>
  <c r="P180" i="1"/>
  <c r="N181" i="1"/>
  <c r="P181" i="1"/>
  <c r="N182" i="1"/>
  <c r="P182" i="1"/>
  <c r="N183" i="1"/>
  <c r="P183" i="1"/>
  <c r="N184" i="1"/>
  <c r="P184" i="1"/>
  <c r="N185" i="1"/>
  <c r="P185" i="1"/>
  <c r="N186" i="1"/>
  <c r="P186" i="1"/>
  <c r="N187" i="1"/>
  <c r="P187" i="1"/>
  <c r="N188" i="1"/>
  <c r="P188" i="1"/>
  <c r="N189" i="1"/>
  <c r="P189" i="1"/>
  <c r="N190" i="1"/>
  <c r="P190" i="1"/>
  <c r="N191" i="1"/>
  <c r="P191" i="1"/>
  <c r="N192" i="1"/>
  <c r="P192" i="1"/>
  <c r="N193" i="1"/>
  <c r="P193" i="1"/>
  <c r="P194" i="1"/>
  <c r="O194" i="1"/>
  <c r="N194" i="1"/>
  <c r="M194" i="1"/>
  <c r="L194" i="1"/>
  <c r="K194" i="1"/>
  <c r="J194" i="1"/>
  <c r="I194" i="1"/>
  <c r="T174" i="1"/>
  <c r="S174" i="1"/>
  <c r="O156" i="1"/>
  <c r="Q156" i="1"/>
  <c r="O157" i="1"/>
  <c r="Q157" i="1"/>
  <c r="O158" i="1"/>
  <c r="Q158" i="1"/>
  <c r="O159" i="1"/>
  <c r="Q159" i="1"/>
  <c r="O160" i="1"/>
  <c r="Q160" i="1"/>
  <c r="O161" i="1"/>
  <c r="Q161" i="1"/>
  <c r="O162" i="1"/>
  <c r="Q162" i="1"/>
  <c r="O163" i="1"/>
  <c r="Q163" i="1"/>
  <c r="O164" i="1"/>
  <c r="Q164" i="1"/>
  <c r="O165" i="1"/>
  <c r="Q165" i="1"/>
  <c r="O166" i="1"/>
  <c r="Q166" i="1"/>
  <c r="O167" i="1"/>
  <c r="Q167" i="1"/>
  <c r="O168" i="1"/>
  <c r="Q168" i="1"/>
  <c r="O169" i="1"/>
  <c r="Q169" i="1"/>
  <c r="O170" i="1"/>
  <c r="Q170" i="1"/>
  <c r="O171" i="1"/>
  <c r="Q171" i="1"/>
  <c r="O172" i="1"/>
  <c r="Q172" i="1"/>
  <c r="O173" i="1"/>
  <c r="Q173" i="1"/>
  <c r="Q174" i="1"/>
  <c r="N161" i="1"/>
  <c r="P161" i="1"/>
  <c r="N163" i="1"/>
  <c r="P163" i="1"/>
  <c r="N171" i="1"/>
  <c r="P171" i="1"/>
  <c r="N156" i="1"/>
  <c r="P156" i="1"/>
  <c r="N157" i="1"/>
  <c r="P157" i="1"/>
  <c r="N158" i="1"/>
  <c r="P158" i="1"/>
  <c r="N159" i="1"/>
  <c r="P159" i="1"/>
  <c r="N160" i="1"/>
  <c r="P160" i="1"/>
  <c r="N162" i="1"/>
  <c r="P162" i="1"/>
  <c r="N164" i="1"/>
  <c r="P164" i="1"/>
  <c r="N165" i="1"/>
  <c r="P165" i="1"/>
  <c r="N166" i="1"/>
  <c r="P166" i="1"/>
  <c r="N167" i="1"/>
  <c r="P167" i="1"/>
  <c r="N168" i="1"/>
  <c r="P168" i="1"/>
  <c r="N169" i="1"/>
  <c r="P169" i="1"/>
  <c r="N170" i="1"/>
  <c r="P170" i="1"/>
  <c r="N172" i="1"/>
  <c r="P172" i="1"/>
  <c r="N173" i="1"/>
  <c r="P173" i="1"/>
  <c r="P174" i="1"/>
  <c r="O174" i="1"/>
  <c r="N174" i="1"/>
  <c r="M174" i="1"/>
  <c r="L174" i="1"/>
  <c r="K174" i="1"/>
  <c r="J174" i="1"/>
  <c r="I174" i="1"/>
  <c r="T155" i="1"/>
  <c r="S155" i="1"/>
  <c r="O137" i="1"/>
  <c r="Q137" i="1"/>
  <c r="O138" i="1"/>
  <c r="Q138" i="1"/>
  <c r="O139" i="1"/>
  <c r="Q139" i="1"/>
  <c r="O140" i="1"/>
  <c r="Q140" i="1"/>
  <c r="O141" i="1"/>
  <c r="Q141" i="1"/>
  <c r="O142" i="1"/>
  <c r="Q142" i="1"/>
  <c r="O143" i="1"/>
  <c r="Q143" i="1"/>
  <c r="O144" i="1"/>
  <c r="Q144" i="1"/>
  <c r="O145" i="1"/>
  <c r="Q145" i="1"/>
  <c r="O146" i="1"/>
  <c r="Q146" i="1"/>
  <c r="O147" i="1"/>
  <c r="Q147" i="1"/>
  <c r="O148" i="1"/>
  <c r="Q148" i="1"/>
  <c r="O149" i="1"/>
  <c r="Q149" i="1"/>
  <c r="O150" i="1"/>
  <c r="Q150" i="1"/>
  <c r="O151" i="1"/>
  <c r="Q151" i="1"/>
  <c r="O152" i="1"/>
  <c r="Q152" i="1"/>
  <c r="O153" i="1"/>
  <c r="Q153" i="1"/>
  <c r="O154" i="1"/>
  <c r="Q154" i="1"/>
  <c r="Q155" i="1"/>
  <c r="N137" i="1"/>
  <c r="P137" i="1"/>
  <c r="N138" i="1"/>
  <c r="P138" i="1"/>
  <c r="N139" i="1"/>
  <c r="P139" i="1"/>
  <c r="N140" i="1"/>
  <c r="P140" i="1"/>
  <c r="N141" i="1"/>
  <c r="P141" i="1"/>
  <c r="N142" i="1"/>
  <c r="P142" i="1"/>
  <c r="N143" i="1"/>
  <c r="P143" i="1"/>
  <c r="N144" i="1"/>
  <c r="P144" i="1"/>
  <c r="N145" i="1"/>
  <c r="P145" i="1"/>
  <c r="N146" i="1"/>
  <c r="P146" i="1"/>
  <c r="N147" i="1"/>
  <c r="P147" i="1"/>
  <c r="N148" i="1"/>
  <c r="P148" i="1"/>
  <c r="N149" i="1"/>
  <c r="P149" i="1"/>
  <c r="N150" i="1"/>
  <c r="P150" i="1"/>
  <c r="N151" i="1"/>
  <c r="P151" i="1"/>
  <c r="N152" i="1"/>
  <c r="P152" i="1"/>
  <c r="N153" i="1"/>
  <c r="P153" i="1"/>
  <c r="N154" i="1"/>
  <c r="P154" i="1"/>
  <c r="P155" i="1"/>
  <c r="O155" i="1"/>
  <c r="N155" i="1"/>
  <c r="M155" i="1"/>
  <c r="L155" i="1"/>
  <c r="K155" i="1"/>
  <c r="J155" i="1"/>
  <c r="I155" i="1"/>
  <c r="T136" i="1"/>
  <c r="S136" i="1"/>
  <c r="O119" i="1"/>
  <c r="Q119" i="1"/>
  <c r="O128" i="1"/>
  <c r="Q128" i="1"/>
  <c r="O129" i="1"/>
  <c r="Q129" i="1"/>
  <c r="O130" i="1"/>
  <c r="Q130" i="1"/>
  <c r="O134" i="1"/>
  <c r="Q134" i="1"/>
  <c r="O118" i="1"/>
  <c r="Q118" i="1"/>
  <c r="O120" i="1"/>
  <c r="Q120" i="1"/>
  <c r="O121" i="1"/>
  <c r="Q121" i="1"/>
  <c r="O122" i="1"/>
  <c r="Q122" i="1"/>
  <c r="O123" i="1"/>
  <c r="Q123" i="1"/>
  <c r="O124" i="1"/>
  <c r="Q124" i="1"/>
  <c r="O125" i="1"/>
  <c r="Q125" i="1"/>
  <c r="O126" i="1"/>
  <c r="Q126" i="1"/>
  <c r="O127" i="1"/>
  <c r="Q127" i="1"/>
  <c r="O131" i="1"/>
  <c r="Q131" i="1"/>
  <c r="O132" i="1"/>
  <c r="Q132" i="1"/>
  <c r="O133" i="1"/>
  <c r="Q133" i="1"/>
  <c r="O135" i="1"/>
  <c r="Q135" i="1"/>
  <c r="Q136" i="1"/>
  <c r="N119" i="1"/>
  <c r="P119" i="1"/>
  <c r="N120" i="1"/>
  <c r="P120" i="1"/>
  <c r="N128" i="1"/>
  <c r="P128" i="1"/>
  <c r="N129" i="1"/>
  <c r="P129" i="1"/>
  <c r="N130" i="1"/>
  <c r="P130" i="1"/>
  <c r="N134" i="1"/>
  <c r="P134" i="1"/>
  <c r="N118" i="1"/>
  <c r="P118" i="1"/>
  <c r="N121" i="1"/>
  <c r="P121" i="1"/>
  <c r="N122" i="1"/>
  <c r="P122" i="1"/>
  <c r="N123" i="1"/>
  <c r="P123" i="1"/>
  <c r="N124" i="1"/>
  <c r="P124" i="1"/>
  <c r="N125" i="1"/>
  <c r="P125" i="1"/>
  <c r="N126" i="1"/>
  <c r="P126" i="1"/>
  <c r="N127" i="1"/>
  <c r="P127" i="1"/>
  <c r="N131" i="1"/>
  <c r="P131" i="1"/>
  <c r="N132" i="1"/>
  <c r="P132" i="1"/>
  <c r="N133" i="1"/>
  <c r="P133" i="1"/>
  <c r="N135" i="1"/>
  <c r="P135" i="1"/>
  <c r="P136" i="1"/>
  <c r="O136" i="1"/>
  <c r="N136" i="1"/>
  <c r="M136" i="1"/>
  <c r="L136" i="1"/>
  <c r="K136" i="1"/>
  <c r="J136" i="1"/>
  <c r="I136" i="1"/>
  <c r="T117" i="1"/>
  <c r="S117" i="1"/>
  <c r="O99" i="1"/>
  <c r="Q99" i="1"/>
  <c r="O100" i="1"/>
  <c r="Q100" i="1"/>
  <c r="O101" i="1"/>
  <c r="Q101" i="1"/>
  <c r="O102" i="1"/>
  <c r="Q102" i="1"/>
  <c r="O103" i="1"/>
  <c r="Q103" i="1"/>
  <c r="O104" i="1"/>
  <c r="Q104" i="1"/>
  <c r="O105" i="1"/>
  <c r="Q105" i="1"/>
  <c r="O106" i="1"/>
  <c r="Q106" i="1"/>
  <c r="O107" i="1"/>
  <c r="Q107" i="1"/>
  <c r="O108" i="1"/>
  <c r="Q108" i="1"/>
  <c r="O109" i="1"/>
  <c r="Q109" i="1"/>
  <c r="O110" i="1"/>
  <c r="Q110" i="1"/>
  <c r="O111" i="1"/>
  <c r="Q111" i="1"/>
  <c r="O112" i="1"/>
  <c r="Q112" i="1"/>
  <c r="O113" i="1"/>
  <c r="Q113" i="1"/>
  <c r="O114" i="1"/>
  <c r="Q114" i="1"/>
  <c r="O115" i="1"/>
  <c r="Q115" i="1"/>
  <c r="O116" i="1"/>
  <c r="Q116" i="1"/>
  <c r="Q117" i="1"/>
  <c r="N99" i="1"/>
  <c r="P99" i="1"/>
  <c r="N100" i="1"/>
  <c r="P100" i="1"/>
  <c r="N101" i="1"/>
  <c r="P101" i="1"/>
  <c r="N102" i="1"/>
  <c r="P102" i="1"/>
  <c r="N103" i="1"/>
  <c r="P103" i="1"/>
  <c r="N104" i="1"/>
  <c r="P104" i="1"/>
  <c r="N105" i="1"/>
  <c r="P105" i="1"/>
  <c r="N106" i="1"/>
  <c r="P106" i="1"/>
  <c r="N107" i="1"/>
  <c r="P107" i="1"/>
  <c r="N108" i="1"/>
  <c r="P108" i="1"/>
  <c r="N109" i="1"/>
  <c r="P109" i="1"/>
  <c r="N110" i="1"/>
  <c r="P110" i="1"/>
  <c r="N111" i="1"/>
  <c r="P111" i="1"/>
  <c r="N112" i="1"/>
  <c r="P112" i="1"/>
  <c r="N113" i="1"/>
  <c r="P113" i="1"/>
  <c r="N114" i="1"/>
  <c r="P114" i="1"/>
  <c r="N115" i="1"/>
  <c r="P115" i="1"/>
  <c r="N116" i="1"/>
  <c r="P116" i="1"/>
  <c r="P117" i="1"/>
  <c r="O117" i="1"/>
  <c r="N117" i="1"/>
  <c r="M117" i="1"/>
  <c r="L117" i="1"/>
  <c r="K117" i="1"/>
  <c r="J117" i="1"/>
  <c r="I117" i="1"/>
  <c r="T98" i="1"/>
  <c r="S98" i="1"/>
  <c r="O80" i="1"/>
  <c r="Q80" i="1"/>
  <c r="O81" i="1"/>
  <c r="Q81" i="1"/>
  <c r="O82" i="1"/>
  <c r="Q82" i="1"/>
  <c r="O83" i="1"/>
  <c r="Q83" i="1"/>
  <c r="O84" i="1"/>
  <c r="Q84" i="1"/>
  <c r="O85" i="1"/>
  <c r="Q85" i="1"/>
  <c r="O86" i="1"/>
  <c r="Q86" i="1"/>
  <c r="O87" i="1"/>
  <c r="Q87" i="1"/>
  <c r="O88" i="1"/>
  <c r="Q88" i="1"/>
  <c r="O89" i="1"/>
  <c r="Q89" i="1"/>
  <c r="O90" i="1"/>
  <c r="Q90" i="1"/>
  <c r="O91" i="1"/>
  <c r="Q91" i="1"/>
  <c r="O92" i="1"/>
  <c r="Q92" i="1"/>
  <c r="O93" i="1"/>
  <c r="Q93" i="1"/>
  <c r="O94" i="1"/>
  <c r="Q94" i="1"/>
  <c r="O95" i="1"/>
  <c r="Q95" i="1"/>
  <c r="O96" i="1"/>
  <c r="Q96" i="1"/>
  <c r="O97" i="1"/>
  <c r="Q97" i="1"/>
  <c r="Q98" i="1"/>
  <c r="N80" i="1"/>
  <c r="P80" i="1"/>
  <c r="N81" i="1"/>
  <c r="P81" i="1"/>
  <c r="N82" i="1"/>
  <c r="P82" i="1"/>
  <c r="N83" i="1"/>
  <c r="P83" i="1"/>
  <c r="N84" i="1"/>
  <c r="P84" i="1"/>
  <c r="N85" i="1"/>
  <c r="P85" i="1"/>
  <c r="N86" i="1"/>
  <c r="P86" i="1"/>
  <c r="N87" i="1"/>
  <c r="P87" i="1"/>
  <c r="N88" i="1"/>
  <c r="P88" i="1"/>
  <c r="N89" i="1"/>
  <c r="P89" i="1"/>
  <c r="N90" i="1"/>
  <c r="P90" i="1"/>
  <c r="N91" i="1"/>
  <c r="P91" i="1"/>
  <c r="N92" i="1"/>
  <c r="P92" i="1"/>
  <c r="N93" i="1"/>
  <c r="P93" i="1"/>
  <c r="N94" i="1"/>
  <c r="P94" i="1"/>
  <c r="N95" i="1"/>
  <c r="P95" i="1"/>
  <c r="N96" i="1"/>
  <c r="P96" i="1"/>
  <c r="N97" i="1"/>
  <c r="P97" i="1"/>
  <c r="P98" i="1"/>
  <c r="O98" i="1"/>
  <c r="N98" i="1"/>
  <c r="M98" i="1"/>
  <c r="L98" i="1"/>
  <c r="K98" i="1"/>
  <c r="J98" i="1"/>
  <c r="I98" i="1"/>
  <c r="T79" i="1"/>
  <c r="S79" i="1"/>
  <c r="O61" i="1"/>
  <c r="Q61" i="1"/>
  <c r="O62" i="1"/>
  <c r="Q62" i="1"/>
  <c r="O63" i="1"/>
  <c r="Q63" i="1"/>
  <c r="O64" i="1"/>
  <c r="Q64" i="1"/>
  <c r="O65" i="1"/>
  <c r="Q65" i="1"/>
  <c r="O66" i="1"/>
  <c r="Q66" i="1"/>
  <c r="O67" i="1"/>
  <c r="Q67" i="1"/>
  <c r="O68" i="1"/>
  <c r="Q68" i="1"/>
  <c r="O69" i="1"/>
  <c r="Q69" i="1"/>
  <c r="O70" i="1"/>
  <c r="Q70" i="1"/>
  <c r="O71" i="1"/>
  <c r="Q71" i="1"/>
  <c r="O72" i="1"/>
  <c r="Q72" i="1"/>
  <c r="O73" i="1"/>
  <c r="Q73" i="1"/>
  <c r="O74" i="1"/>
  <c r="Q74" i="1"/>
  <c r="O75" i="1"/>
  <c r="Q75" i="1"/>
  <c r="O76" i="1"/>
  <c r="Q76" i="1"/>
  <c r="O77" i="1"/>
  <c r="Q77" i="1"/>
  <c r="O78" i="1"/>
  <c r="Q78" i="1"/>
  <c r="Q79" i="1"/>
  <c r="N61" i="1"/>
  <c r="P61" i="1"/>
  <c r="N62" i="1"/>
  <c r="P62" i="1"/>
  <c r="N63" i="1"/>
  <c r="P63" i="1"/>
  <c r="N64" i="1"/>
  <c r="P64" i="1"/>
  <c r="N65" i="1"/>
  <c r="P65" i="1"/>
  <c r="N66" i="1"/>
  <c r="P66" i="1"/>
  <c r="N67" i="1"/>
  <c r="P67" i="1"/>
  <c r="N68" i="1"/>
  <c r="P68" i="1"/>
  <c r="N69" i="1"/>
  <c r="P69" i="1"/>
  <c r="N70" i="1"/>
  <c r="P70" i="1"/>
  <c r="N71" i="1"/>
  <c r="P71" i="1"/>
  <c r="N72" i="1"/>
  <c r="P72" i="1"/>
  <c r="N73" i="1"/>
  <c r="P73" i="1"/>
  <c r="N74" i="1"/>
  <c r="P74" i="1"/>
  <c r="N75" i="1"/>
  <c r="P75" i="1"/>
  <c r="N76" i="1"/>
  <c r="P76" i="1"/>
  <c r="N77" i="1"/>
  <c r="P77" i="1"/>
  <c r="N78" i="1"/>
  <c r="P78" i="1"/>
  <c r="P79" i="1"/>
  <c r="O79" i="1"/>
  <c r="N79" i="1"/>
  <c r="M79" i="1"/>
  <c r="L79" i="1"/>
  <c r="K79" i="1"/>
  <c r="J79" i="1"/>
  <c r="I79" i="1"/>
  <c r="C23" i="8"/>
  <c r="D23" i="8"/>
  <c r="E23" i="8"/>
  <c r="F23" i="8"/>
  <c r="G23" i="8"/>
  <c r="H23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L5" i="8"/>
  <c r="L6" i="8"/>
  <c r="L7" i="8"/>
  <c r="L11" i="8"/>
  <c r="L12" i="8"/>
  <c r="L13" i="8"/>
  <c r="L14" i="8"/>
  <c r="L15" i="8"/>
  <c r="L16" i="8"/>
  <c r="L17" i="8"/>
  <c r="L18" i="8"/>
  <c r="L19" i="8"/>
  <c r="L21" i="8"/>
  <c r="L22" i="8"/>
  <c r="L23" i="8"/>
  <c r="M5" i="8"/>
  <c r="M6" i="8"/>
  <c r="M7" i="8"/>
  <c r="M11" i="8"/>
  <c r="M12" i="8"/>
  <c r="M13" i="8"/>
  <c r="M14" i="8"/>
  <c r="M15" i="8"/>
  <c r="M16" i="8"/>
  <c r="M17" i="8"/>
  <c r="M18" i="8"/>
  <c r="M19" i="8"/>
  <c r="M21" i="8"/>
  <c r="M22" i="8"/>
  <c r="M23" i="8"/>
  <c r="O20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1" i="8"/>
  <c r="O22" i="8"/>
  <c r="O23" i="8"/>
  <c r="P20" i="8"/>
  <c r="P5" i="8"/>
  <c r="P6" i="8"/>
  <c r="P7" i="8"/>
  <c r="P11" i="8"/>
  <c r="P12" i="8"/>
  <c r="P13" i="8"/>
  <c r="P14" i="8"/>
  <c r="P15" i="8"/>
  <c r="P16" i="8"/>
  <c r="P17" i="8"/>
  <c r="P18" i="8"/>
  <c r="P19" i="8"/>
  <c r="P21" i="8"/>
  <c r="P22" i="8"/>
  <c r="P23" i="8"/>
  <c r="R23" i="8"/>
  <c r="S23" i="8"/>
  <c r="B23" i="8"/>
  <c r="C227" i="7"/>
  <c r="K22" i="7"/>
  <c r="M22" i="7"/>
  <c r="O22" i="7"/>
  <c r="Q22" i="7"/>
  <c r="S22" i="7"/>
  <c r="I22" i="7"/>
  <c r="D35" i="7"/>
  <c r="E35" i="7"/>
  <c r="D36" i="7"/>
  <c r="E36" i="7"/>
  <c r="D37" i="7"/>
  <c r="E37" i="7"/>
  <c r="D32" i="7"/>
  <c r="E32" i="7"/>
  <c r="D33" i="7"/>
  <c r="E33" i="7"/>
  <c r="D34" i="7"/>
  <c r="E34" i="7"/>
  <c r="D29" i="7"/>
  <c r="E29" i="7"/>
  <c r="D30" i="7"/>
  <c r="E30" i="7"/>
  <c r="D31" i="7"/>
  <c r="E31" i="7"/>
  <c r="D26" i="7"/>
  <c r="E26" i="7"/>
  <c r="D27" i="7"/>
  <c r="E27" i="7"/>
  <c r="D28" i="7"/>
  <c r="E28" i="7"/>
  <c r="D23" i="7"/>
  <c r="E23" i="7"/>
  <c r="D24" i="7"/>
  <c r="E24" i="7"/>
  <c r="D25" i="7"/>
  <c r="E25" i="7"/>
  <c r="D20" i="7"/>
  <c r="E20" i="7"/>
  <c r="D21" i="7"/>
  <c r="E21" i="7"/>
  <c r="D22" i="7"/>
  <c r="E22" i="7"/>
  <c r="D17" i="7"/>
  <c r="E17" i="7"/>
  <c r="D18" i="7"/>
  <c r="E18" i="7"/>
  <c r="D19" i="7"/>
  <c r="E19" i="7"/>
  <c r="D14" i="7"/>
  <c r="E14" i="7"/>
  <c r="D15" i="7"/>
  <c r="E15" i="7"/>
  <c r="D16" i="7"/>
  <c r="E16" i="7"/>
  <c r="D11" i="7"/>
  <c r="E11" i="7"/>
  <c r="D12" i="7"/>
  <c r="E12" i="7"/>
  <c r="D13" i="7"/>
  <c r="E13" i="7"/>
  <c r="D8" i="7"/>
  <c r="E8" i="7"/>
  <c r="D9" i="7"/>
  <c r="E9" i="7"/>
  <c r="D10" i="7"/>
  <c r="E10" i="7"/>
  <c r="D5" i="7"/>
  <c r="E5" i="7"/>
  <c r="D6" i="7"/>
  <c r="E6" i="7"/>
  <c r="D7" i="7"/>
  <c r="E7" i="7"/>
  <c r="D2" i="7"/>
  <c r="E2" i="7"/>
  <c r="D3" i="7"/>
  <c r="E3" i="7"/>
  <c r="D4" i="7"/>
  <c r="E4" i="7"/>
  <c r="C288" i="7"/>
  <c r="C89" i="7"/>
  <c r="T23" i="1"/>
  <c r="S23" i="1"/>
  <c r="J23" i="1"/>
  <c r="K23" i="1"/>
  <c r="L23" i="1"/>
  <c r="M2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5" i="1"/>
  <c r="N2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5" i="1"/>
  <c r="O23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5" i="1"/>
  <c r="P23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5" i="1"/>
  <c r="Q23" i="1"/>
  <c r="I23" i="1"/>
  <c r="D237" i="7"/>
  <c r="E237" i="7"/>
  <c r="D238" i="7"/>
  <c r="E238" i="7"/>
  <c r="D239" i="7"/>
  <c r="E239" i="7"/>
  <c r="D240" i="7"/>
  <c r="E240" i="7"/>
  <c r="D241" i="7"/>
  <c r="E241" i="7"/>
  <c r="D242" i="7"/>
  <c r="E242" i="7"/>
  <c r="D243" i="7"/>
  <c r="E243" i="7"/>
  <c r="D244" i="7"/>
  <c r="E244" i="7"/>
  <c r="D245" i="7"/>
  <c r="E245" i="7"/>
  <c r="D246" i="7"/>
  <c r="E246" i="7"/>
  <c r="D247" i="7"/>
  <c r="E247" i="7"/>
  <c r="D248" i="7"/>
  <c r="E248" i="7"/>
  <c r="D249" i="7"/>
  <c r="E249" i="7"/>
  <c r="D250" i="7"/>
  <c r="E250" i="7"/>
  <c r="D251" i="7"/>
  <c r="E251" i="7"/>
  <c r="D252" i="7"/>
  <c r="E252" i="7"/>
  <c r="D253" i="7"/>
  <c r="E253" i="7"/>
  <c r="D164" i="7"/>
  <c r="E164" i="7"/>
  <c r="D165" i="7"/>
  <c r="E165" i="7"/>
  <c r="D166" i="7"/>
  <c r="E166" i="7"/>
  <c r="D167" i="7"/>
  <c r="E167" i="7"/>
  <c r="D168" i="7"/>
  <c r="E168" i="7"/>
  <c r="D169" i="7"/>
  <c r="E169" i="7"/>
  <c r="D170" i="7"/>
  <c r="E170" i="7"/>
  <c r="D171" i="7"/>
  <c r="E171" i="7"/>
  <c r="D172" i="7"/>
  <c r="E172" i="7"/>
  <c r="D173" i="7"/>
  <c r="E173" i="7"/>
  <c r="D174" i="7"/>
  <c r="E174" i="7"/>
  <c r="D175" i="7"/>
  <c r="E175" i="7"/>
  <c r="D176" i="7"/>
  <c r="E176" i="7"/>
  <c r="D177" i="7"/>
  <c r="E177" i="7"/>
  <c r="D178" i="7"/>
  <c r="E178" i="7"/>
  <c r="D179" i="7"/>
  <c r="E179" i="7"/>
  <c r="D180" i="7"/>
  <c r="E180" i="7"/>
  <c r="D181" i="7"/>
  <c r="E181" i="7"/>
  <c r="D290" i="7"/>
  <c r="E290" i="7"/>
  <c r="D291" i="7"/>
  <c r="E291" i="7"/>
  <c r="D292" i="7"/>
  <c r="E292" i="7"/>
  <c r="D293" i="7"/>
  <c r="E293" i="7"/>
  <c r="D294" i="7"/>
  <c r="E294" i="7"/>
  <c r="D295" i="7"/>
  <c r="E295" i="7"/>
  <c r="D296" i="7"/>
  <c r="E296" i="7"/>
  <c r="D297" i="7"/>
  <c r="E297" i="7"/>
  <c r="D298" i="7"/>
  <c r="E298" i="7"/>
  <c r="D299" i="7"/>
  <c r="E299" i="7"/>
  <c r="D300" i="7"/>
  <c r="E300" i="7"/>
  <c r="D301" i="7"/>
  <c r="E301" i="7"/>
  <c r="D302" i="7"/>
  <c r="E302" i="7"/>
  <c r="D303" i="7"/>
  <c r="E303" i="7"/>
  <c r="D304" i="7"/>
  <c r="E304" i="7"/>
  <c r="D305" i="7"/>
  <c r="E305" i="7"/>
  <c r="D306" i="7"/>
  <c r="E306" i="7"/>
  <c r="D307" i="7"/>
  <c r="E307" i="7"/>
  <c r="D146" i="7"/>
  <c r="E146" i="7"/>
  <c r="D147" i="7"/>
  <c r="E147" i="7"/>
  <c r="D148" i="7"/>
  <c r="E148" i="7"/>
  <c r="D149" i="7"/>
  <c r="E149" i="7"/>
  <c r="D150" i="7"/>
  <c r="E150" i="7"/>
  <c r="D151" i="7"/>
  <c r="E151" i="7"/>
  <c r="D152" i="7"/>
  <c r="E152" i="7"/>
  <c r="D153" i="7"/>
  <c r="E153" i="7"/>
  <c r="D154" i="7"/>
  <c r="E154" i="7"/>
  <c r="D155" i="7"/>
  <c r="E155" i="7"/>
  <c r="D156" i="7"/>
  <c r="E156" i="7"/>
  <c r="D157" i="7"/>
  <c r="E157" i="7"/>
  <c r="D158" i="7"/>
  <c r="E158" i="7"/>
  <c r="D159" i="7"/>
  <c r="E159" i="7"/>
  <c r="D160" i="7"/>
  <c r="E160" i="7"/>
  <c r="D161" i="7"/>
  <c r="E161" i="7"/>
  <c r="D162" i="7"/>
  <c r="E162" i="7"/>
  <c r="D163" i="7"/>
  <c r="E163" i="7"/>
  <c r="D200" i="7"/>
  <c r="E200" i="7"/>
  <c r="D201" i="7"/>
  <c r="E201" i="7"/>
  <c r="D202" i="7"/>
  <c r="E202" i="7"/>
  <c r="D203" i="7"/>
  <c r="E203" i="7"/>
  <c r="D204" i="7"/>
  <c r="E204" i="7"/>
  <c r="D205" i="7"/>
  <c r="E205" i="7"/>
  <c r="D206" i="7"/>
  <c r="E206" i="7"/>
  <c r="D207" i="7"/>
  <c r="E207" i="7"/>
  <c r="D208" i="7"/>
  <c r="E208" i="7"/>
  <c r="D209" i="7"/>
  <c r="E209" i="7"/>
  <c r="D210" i="7"/>
  <c r="E210" i="7"/>
  <c r="D211" i="7"/>
  <c r="E211" i="7"/>
  <c r="D212" i="7"/>
  <c r="E212" i="7"/>
  <c r="D213" i="7"/>
  <c r="E213" i="7"/>
  <c r="D214" i="7"/>
  <c r="E214" i="7"/>
  <c r="D215" i="7"/>
  <c r="E215" i="7"/>
  <c r="D216" i="7"/>
  <c r="E216" i="7"/>
  <c r="D217" i="7"/>
  <c r="E217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25" i="7"/>
  <c r="E125" i="7"/>
  <c r="D126" i="7"/>
  <c r="E126" i="7"/>
  <c r="D127" i="7"/>
  <c r="E127" i="7"/>
  <c r="D74" i="7"/>
  <c r="E74" i="7"/>
  <c r="D75" i="7"/>
  <c r="E75" i="7"/>
  <c r="D76" i="7"/>
  <c r="E76" i="7"/>
  <c r="D77" i="7"/>
  <c r="E77" i="7"/>
  <c r="D78" i="7"/>
  <c r="E78" i="7"/>
  <c r="D79" i="7"/>
  <c r="E79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254" i="7"/>
  <c r="E254" i="7"/>
  <c r="D255" i="7"/>
  <c r="E255" i="7"/>
  <c r="D256" i="7"/>
  <c r="E256" i="7"/>
  <c r="D257" i="7"/>
  <c r="E257" i="7"/>
  <c r="D258" i="7"/>
  <c r="E258" i="7"/>
  <c r="D259" i="7"/>
  <c r="E259" i="7"/>
  <c r="D260" i="7"/>
  <c r="E260" i="7"/>
  <c r="D261" i="7"/>
  <c r="E261" i="7"/>
  <c r="D262" i="7"/>
  <c r="E262" i="7"/>
  <c r="D263" i="7"/>
  <c r="E263" i="7"/>
  <c r="D264" i="7"/>
  <c r="E264" i="7"/>
  <c r="D265" i="7"/>
  <c r="E265" i="7"/>
  <c r="D266" i="7"/>
  <c r="E266" i="7"/>
  <c r="D267" i="7"/>
  <c r="E267" i="7"/>
  <c r="D268" i="7"/>
  <c r="E268" i="7"/>
  <c r="D269" i="7"/>
  <c r="E269" i="7"/>
  <c r="D270" i="7"/>
  <c r="E270" i="7"/>
  <c r="D271" i="7"/>
  <c r="E27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105" i="7"/>
  <c r="E105" i="7"/>
  <c r="D106" i="7"/>
  <c r="E106" i="7"/>
  <c r="D107" i="7"/>
  <c r="E107" i="7"/>
  <c r="D108" i="7"/>
  <c r="E108" i="7"/>
  <c r="D109" i="7"/>
  <c r="E109" i="7"/>
  <c r="D218" i="7"/>
  <c r="E218" i="7"/>
  <c r="D219" i="7"/>
  <c r="E219" i="7"/>
  <c r="D220" i="7"/>
  <c r="E220" i="7"/>
  <c r="D221" i="7"/>
  <c r="E221" i="7"/>
  <c r="D222" i="7"/>
  <c r="E222" i="7"/>
  <c r="D223" i="7"/>
  <c r="E223" i="7"/>
  <c r="D224" i="7"/>
  <c r="E224" i="7"/>
  <c r="D225" i="7"/>
  <c r="E225" i="7"/>
  <c r="D226" i="7"/>
  <c r="E226" i="7"/>
  <c r="D227" i="7"/>
  <c r="E227" i="7"/>
  <c r="D228" i="7"/>
  <c r="E228" i="7"/>
  <c r="D229" i="7"/>
  <c r="E229" i="7"/>
  <c r="D230" i="7"/>
  <c r="E230" i="7"/>
  <c r="D231" i="7"/>
  <c r="E231" i="7"/>
  <c r="D232" i="7"/>
  <c r="E232" i="7"/>
  <c r="D233" i="7"/>
  <c r="E233" i="7"/>
  <c r="D234" i="7"/>
  <c r="E234" i="7"/>
  <c r="D235" i="7"/>
  <c r="E235" i="7"/>
  <c r="D272" i="7"/>
  <c r="E272" i="7"/>
  <c r="D273" i="7"/>
  <c r="E273" i="7"/>
  <c r="D274" i="7"/>
  <c r="E274" i="7"/>
  <c r="D275" i="7"/>
  <c r="E275" i="7"/>
  <c r="D276" i="7"/>
  <c r="E276" i="7"/>
  <c r="D277" i="7"/>
  <c r="E277" i="7"/>
  <c r="D278" i="7"/>
  <c r="E278" i="7"/>
  <c r="D279" i="7"/>
  <c r="E279" i="7"/>
  <c r="D280" i="7"/>
  <c r="E280" i="7"/>
  <c r="D281" i="7"/>
  <c r="E281" i="7"/>
  <c r="D282" i="7"/>
  <c r="E282" i="7"/>
  <c r="D283" i="7"/>
  <c r="E283" i="7"/>
  <c r="D284" i="7"/>
  <c r="E284" i="7"/>
  <c r="D285" i="7"/>
  <c r="E285" i="7"/>
  <c r="D286" i="7"/>
  <c r="E286" i="7"/>
  <c r="D287" i="7"/>
  <c r="E287" i="7"/>
  <c r="D288" i="7"/>
  <c r="E288" i="7"/>
  <c r="D289" i="7"/>
  <c r="E289" i="7"/>
  <c r="D182" i="7"/>
  <c r="E182" i="7"/>
  <c r="D183" i="7"/>
  <c r="E183" i="7"/>
  <c r="D184" i="7"/>
  <c r="E184" i="7"/>
  <c r="D185" i="7"/>
  <c r="E185" i="7"/>
  <c r="D186" i="7"/>
  <c r="E186" i="7"/>
  <c r="D187" i="7"/>
  <c r="E187" i="7"/>
  <c r="D188" i="7"/>
  <c r="E188" i="7"/>
  <c r="D189" i="7"/>
  <c r="E189" i="7"/>
  <c r="D190" i="7"/>
  <c r="E190" i="7"/>
  <c r="D191" i="7"/>
  <c r="E191" i="7"/>
  <c r="D192" i="7"/>
  <c r="E192" i="7"/>
  <c r="D193" i="7"/>
  <c r="E193" i="7"/>
  <c r="D194" i="7"/>
  <c r="E194" i="7"/>
  <c r="D195" i="7"/>
  <c r="E195" i="7"/>
  <c r="D196" i="7"/>
  <c r="E196" i="7"/>
  <c r="D197" i="7"/>
  <c r="E197" i="7"/>
  <c r="D198" i="7"/>
  <c r="E198" i="7"/>
  <c r="D199" i="7"/>
  <c r="E199" i="7"/>
  <c r="D56" i="7"/>
  <c r="E56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128" i="7"/>
  <c r="E128" i="7"/>
  <c r="D129" i="7"/>
  <c r="E129" i="7"/>
  <c r="D130" i="7"/>
  <c r="E130" i="7"/>
  <c r="D131" i="7"/>
  <c r="E131" i="7"/>
  <c r="D132" i="7"/>
  <c r="E132" i="7"/>
  <c r="D133" i="7"/>
  <c r="E133" i="7"/>
  <c r="D134" i="7"/>
  <c r="E134" i="7"/>
  <c r="D135" i="7"/>
  <c r="E135" i="7"/>
  <c r="D136" i="7"/>
  <c r="E136" i="7"/>
  <c r="D137" i="7"/>
  <c r="E137" i="7"/>
  <c r="D138" i="7"/>
  <c r="E138" i="7"/>
  <c r="D139" i="7"/>
  <c r="E139" i="7"/>
  <c r="D140" i="7"/>
  <c r="E140" i="7"/>
  <c r="D141" i="7"/>
  <c r="E141" i="7"/>
  <c r="D142" i="7"/>
  <c r="E142" i="7"/>
  <c r="D143" i="7"/>
  <c r="E143" i="7"/>
  <c r="D144" i="7"/>
  <c r="E144" i="7"/>
  <c r="D145" i="7"/>
  <c r="E145" i="7"/>
  <c r="D236" i="7"/>
  <c r="E236" i="7"/>
</calcChain>
</file>

<file path=xl/sharedStrings.xml><?xml version="1.0" encoding="utf-8"?>
<sst xmlns="http://schemas.openxmlformats.org/spreadsheetml/2006/main" count="3405" uniqueCount="734">
  <si>
    <t>Sample information</t>
  </si>
  <si>
    <t>Sample no</t>
  </si>
  <si>
    <t>Species</t>
  </si>
  <si>
    <t>treatment</t>
  </si>
  <si>
    <t>replicate</t>
  </si>
  <si>
    <t>pre-treatment</t>
  </si>
  <si>
    <t>post-treatment</t>
  </si>
  <si>
    <t>Evechinus chloroticus</t>
  </si>
  <si>
    <t>Weight (mg)</t>
  </si>
  <si>
    <t>XRD Data</t>
  </si>
  <si>
    <t>Halite peak</t>
  </si>
  <si>
    <t>Calcite peak</t>
  </si>
  <si>
    <t>Adj C peak</t>
  </si>
  <si>
    <t>Peak Locations (°2θ)</t>
  </si>
  <si>
    <t>Peak Heights</t>
  </si>
  <si>
    <t>C1</t>
  </si>
  <si>
    <t>A1</t>
  </si>
  <si>
    <t>A2</t>
  </si>
  <si>
    <t>Mineralogy</t>
  </si>
  <si>
    <t>Wt% MgCO3</t>
  </si>
  <si>
    <t>Wt% Calcite</t>
  </si>
  <si>
    <t>Calculated Mineralogy</t>
  </si>
  <si>
    <t>Peak ht ratio</t>
  </si>
  <si>
    <t>1. Specimens</t>
  </si>
  <si>
    <t>contains all the  info about where samples came from and what they are</t>
  </si>
  <si>
    <t>Phylum</t>
  </si>
  <si>
    <t>Family</t>
  </si>
  <si>
    <t>Taxonomy</t>
  </si>
  <si>
    <t>Order</t>
  </si>
  <si>
    <t>Locality</t>
  </si>
  <si>
    <t>Location</t>
  </si>
  <si>
    <t>Comment</t>
  </si>
  <si>
    <t>Class</t>
  </si>
  <si>
    <t>Longitude (E)</t>
  </si>
  <si>
    <t>Water depth (m)</t>
  </si>
  <si>
    <t>Collected by</t>
  </si>
  <si>
    <t>HrA1</t>
  </si>
  <si>
    <t>HrA2</t>
  </si>
  <si>
    <t>HrA3</t>
  </si>
  <si>
    <t>HrB1</t>
  </si>
  <si>
    <t>HrB2</t>
  </si>
  <si>
    <t>HrB3</t>
  </si>
  <si>
    <t>HrC1</t>
  </si>
  <si>
    <t>HrC2</t>
  </si>
  <si>
    <t>HrC3</t>
  </si>
  <si>
    <t>HrD1</t>
  </si>
  <si>
    <t>HrD2</t>
  </si>
  <si>
    <t>HrD3</t>
  </si>
  <si>
    <t>HrE1</t>
  </si>
  <si>
    <t>HrE2</t>
  </si>
  <si>
    <t>HrE3</t>
  </si>
  <si>
    <t>HrF1</t>
  </si>
  <si>
    <t>HrF2</t>
  </si>
  <si>
    <t>HrF3</t>
  </si>
  <si>
    <t>Pre treatment weight (g)</t>
  </si>
  <si>
    <t>HfoA1</t>
  </si>
  <si>
    <t>HfoA2</t>
  </si>
  <si>
    <t>HfoA3</t>
  </si>
  <si>
    <t>HfoB1</t>
  </si>
  <si>
    <t>HfoB2</t>
  </si>
  <si>
    <t>HfoB3</t>
  </si>
  <si>
    <t>HfoC1</t>
  </si>
  <si>
    <t>HfoC2</t>
  </si>
  <si>
    <t>HfoC3</t>
  </si>
  <si>
    <t>HfoD1</t>
  </si>
  <si>
    <t>HfoD2</t>
  </si>
  <si>
    <t>HfoD3</t>
  </si>
  <si>
    <t>HfoE1</t>
  </si>
  <si>
    <t>HfoE2</t>
  </si>
  <si>
    <t>HfoE3</t>
  </si>
  <si>
    <t>HfoF1</t>
  </si>
  <si>
    <t>HfoF2</t>
  </si>
  <si>
    <t>HfoF3</t>
  </si>
  <si>
    <t>sbA1</t>
  </si>
  <si>
    <t>sbA2</t>
  </si>
  <si>
    <t>sbA3</t>
  </si>
  <si>
    <t>sbB1</t>
  </si>
  <si>
    <t>sbB2</t>
  </si>
  <si>
    <t>sbB3</t>
  </si>
  <si>
    <t>sbC1</t>
  </si>
  <si>
    <t>sbC2</t>
  </si>
  <si>
    <t>sbC3</t>
  </si>
  <si>
    <t>sbD1</t>
  </si>
  <si>
    <t>sbD2</t>
  </si>
  <si>
    <t>sbD3</t>
  </si>
  <si>
    <t>sbE1</t>
  </si>
  <si>
    <t>sbE2</t>
  </si>
  <si>
    <t>sbE3</t>
  </si>
  <si>
    <t>sbF1</t>
  </si>
  <si>
    <t>sbF2</t>
  </si>
  <si>
    <t>sbF3</t>
  </si>
  <si>
    <t>HiveA1</t>
  </si>
  <si>
    <t>HiveA2</t>
  </si>
  <si>
    <t>HiveA3</t>
  </si>
  <si>
    <t>HiveB1</t>
  </si>
  <si>
    <t>HiveB2</t>
  </si>
  <si>
    <t>HiveB3</t>
  </si>
  <si>
    <t>HiveC1</t>
  </si>
  <si>
    <t>HiveC2</t>
  </si>
  <si>
    <t>HiveC3</t>
  </si>
  <si>
    <t>HiveD1</t>
  </si>
  <si>
    <t>HiveD2</t>
  </si>
  <si>
    <t>HiveD3</t>
  </si>
  <si>
    <t>HiveE1</t>
  </si>
  <si>
    <t>HiveE2</t>
  </si>
  <si>
    <t>HiveE3</t>
  </si>
  <si>
    <t>HiveF1</t>
  </si>
  <si>
    <t>HiveF2</t>
  </si>
  <si>
    <t>HiveF3</t>
  </si>
  <si>
    <t>GhA1</t>
  </si>
  <si>
    <t>GhA2</t>
  </si>
  <si>
    <t>GhA3</t>
  </si>
  <si>
    <t>GhB1</t>
  </si>
  <si>
    <t>GhB2</t>
  </si>
  <si>
    <t>GhB3</t>
  </si>
  <si>
    <t>GhC1</t>
  </si>
  <si>
    <t>GhC2</t>
  </si>
  <si>
    <t>GhC3</t>
  </si>
  <si>
    <t>GhD1</t>
  </si>
  <si>
    <t>GhD2</t>
  </si>
  <si>
    <t>GhD3</t>
  </si>
  <si>
    <t>GhE1</t>
  </si>
  <si>
    <t>GhE2</t>
  </si>
  <si>
    <t>GhE3</t>
  </si>
  <si>
    <t>GhF1</t>
  </si>
  <si>
    <t>GhF2</t>
  </si>
  <si>
    <t>GhF3</t>
  </si>
  <si>
    <t>EvA1</t>
  </si>
  <si>
    <t>EvA2</t>
  </si>
  <si>
    <t>EvA3</t>
  </si>
  <si>
    <t>EvB1</t>
  </si>
  <si>
    <t>EvB2</t>
  </si>
  <si>
    <t>EvB3</t>
  </si>
  <si>
    <t>EvC1</t>
  </si>
  <si>
    <t>EvC2</t>
  </si>
  <si>
    <t>EvC3</t>
  </si>
  <si>
    <t>EvD1</t>
  </si>
  <si>
    <t>EvD2</t>
  </si>
  <si>
    <t>EvD3</t>
  </si>
  <si>
    <t>EvE1</t>
  </si>
  <si>
    <t>EvE2</t>
  </si>
  <si>
    <t>EvE3</t>
  </si>
  <si>
    <t>EvF1</t>
  </si>
  <si>
    <t>EvF2</t>
  </si>
  <si>
    <t>EvF3</t>
  </si>
  <si>
    <t>CiA1</t>
  </si>
  <si>
    <t>CiA2</t>
  </si>
  <si>
    <t>CiA3</t>
  </si>
  <si>
    <t>CiB1</t>
  </si>
  <si>
    <t>CiB2</t>
  </si>
  <si>
    <t>CiB3</t>
  </si>
  <si>
    <t>CiC1</t>
  </si>
  <si>
    <t>CiC2</t>
  </si>
  <si>
    <t>CiC3</t>
  </si>
  <si>
    <t>CiD1</t>
  </si>
  <si>
    <t>CiD2</t>
  </si>
  <si>
    <t>CiD3</t>
  </si>
  <si>
    <t>CiE1</t>
  </si>
  <si>
    <t>CiE2</t>
  </si>
  <si>
    <t>CiE3</t>
  </si>
  <si>
    <t>CiF1</t>
  </si>
  <si>
    <t>CiF2</t>
  </si>
  <si>
    <t>CiF3</t>
  </si>
  <si>
    <t>BA1</t>
  </si>
  <si>
    <t>BA2</t>
  </si>
  <si>
    <t>BA3</t>
  </si>
  <si>
    <t>BB1</t>
  </si>
  <si>
    <t>BB2</t>
  </si>
  <si>
    <t>BB3</t>
  </si>
  <si>
    <t>BC1</t>
  </si>
  <si>
    <t>BC2</t>
  </si>
  <si>
    <t>BC3</t>
  </si>
  <si>
    <t>BD1</t>
  </si>
  <si>
    <t>BD2</t>
  </si>
  <si>
    <t>BD3</t>
  </si>
  <si>
    <t>BE1</t>
  </si>
  <si>
    <t>BE2</t>
  </si>
  <si>
    <t>BE3</t>
  </si>
  <si>
    <t>BF1</t>
  </si>
  <si>
    <t>BF2</t>
  </si>
  <si>
    <t>BF3</t>
  </si>
  <si>
    <t>MA1</t>
  </si>
  <si>
    <t>MA2</t>
  </si>
  <si>
    <t>MA3</t>
  </si>
  <si>
    <t>MB1</t>
  </si>
  <si>
    <t>MB2</t>
  </si>
  <si>
    <t>MB3</t>
  </si>
  <si>
    <t>MC1</t>
  </si>
  <si>
    <t>MC2</t>
  </si>
  <si>
    <t>MC3</t>
  </si>
  <si>
    <t>MD1</t>
  </si>
  <si>
    <t>MD2</t>
  </si>
  <si>
    <t>MD3</t>
  </si>
  <si>
    <t>ME1</t>
  </si>
  <si>
    <t>ME2</t>
  </si>
  <si>
    <t>ME3</t>
  </si>
  <si>
    <t>MF1</t>
  </si>
  <si>
    <t>MF2</t>
  </si>
  <si>
    <t>MF3</t>
  </si>
  <si>
    <t>ClemA1</t>
  </si>
  <si>
    <t>ClemA2</t>
  </si>
  <si>
    <t>ClemA3</t>
  </si>
  <si>
    <t>ClemB1</t>
  </si>
  <si>
    <t>ClemB2</t>
  </si>
  <si>
    <t>ClemB3</t>
  </si>
  <si>
    <t>ClemC1</t>
  </si>
  <si>
    <t>ClemC2</t>
  </si>
  <si>
    <t>ClemC3</t>
  </si>
  <si>
    <t>ClemD1</t>
  </si>
  <si>
    <t>ClemD2</t>
  </si>
  <si>
    <t>ClemD3</t>
  </si>
  <si>
    <t>ClemE1</t>
  </si>
  <si>
    <t>ClemE2</t>
  </si>
  <si>
    <t>ClemE3</t>
  </si>
  <si>
    <t>ClemF1</t>
  </si>
  <si>
    <t>ClemF2</t>
  </si>
  <si>
    <t>ClemF3</t>
  </si>
  <si>
    <t>HmA1</t>
  </si>
  <si>
    <t>HmA2</t>
  </si>
  <si>
    <t>HmA3</t>
  </si>
  <si>
    <t>HmB1</t>
  </si>
  <si>
    <t>HmB2</t>
  </si>
  <si>
    <t>HmB3</t>
  </si>
  <si>
    <t>HmC1</t>
  </si>
  <si>
    <t>HmC2</t>
  </si>
  <si>
    <t>HmC3</t>
  </si>
  <si>
    <t>HmD1</t>
  </si>
  <si>
    <t>HmD2</t>
  </si>
  <si>
    <t>HmD3</t>
  </si>
  <si>
    <t>HmE1</t>
  </si>
  <si>
    <t>HmE2</t>
  </si>
  <si>
    <t>HmE3</t>
  </si>
  <si>
    <t>HmF1</t>
  </si>
  <si>
    <t>HmF2</t>
  </si>
  <si>
    <t>HmF3</t>
  </si>
  <si>
    <t>PA1</t>
  </si>
  <si>
    <t>PA2</t>
  </si>
  <si>
    <t>PA3</t>
  </si>
  <si>
    <t>PB1</t>
  </si>
  <si>
    <t>PB2</t>
  </si>
  <si>
    <t>PB3</t>
  </si>
  <si>
    <t>PC1</t>
  </si>
  <si>
    <t>PC2</t>
  </si>
  <si>
    <t>PC3</t>
  </si>
  <si>
    <t>PD1</t>
  </si>
  <si>
    <t>PD2</t>
  </si>
  <si>
    <t>PD3</t>
  </si>
  <si>
    <t>PE1</t>
  </si>
  <si>
    <t>PE2</t>
  </si>
  <si>
    <t>PE3</t>
  </si>
  <si>
    <t>PF1</t>
  </si>
  <si>
    <t>PF2</t>
  </si>
  <si>
    <t>PF3</t>
  </si>
  <si>
    <t>HiA1</t>
  </si>
  <si>
    <t>HiA2</t>
  </si>
  <si>
    <t>HiA3</t>
  </si>
  <si>
    <t>HiB1</t>
  </si>
  <si>
    <t>HiB2</t>
  </si>
  <si>
    <t>HiB3</t>
  </si>
  <si>
    <t>HiC1</t>
  </si>
  <si>
    <t>HiC2</t>
  </si>
  <si>
    <t>HiC3</t>
  </si>
  <si>
    <t>HiD1</t>
  </si>
  <si>
    <t>HiD2</t>
  </si>
  <si>
    <t>HiD3</t>
  </si>
  <si>
    <t>HiE1</t>
  </si>
  <si>
    <t>HiE2</t>
  </si>
  <si>
    <t>HiE3</t>
  </si>
  <si>
    <t>HiF1</t>
  </si>
  <si>
    <t>HiF2</t>
  </si>
  <si>
    <t>HiF3</t>
  </si>
  <si>
    <t>CerA1</t>
  </si>
  <si>
    <t>CerA2</t>
  </si>
  <si>
    <t>CerA3</t>
  </si>
  <si>
    <t>CerB1</t>
  </si>
  <si>
    <t>CerB2</t>
  </si>
  <si>
    <t>CerB3</t>
  </si>
  <si>
    <t>CerC1</t>
  </si>
  <si>
    <t>CerC2</t>
  </si>
  <si>
    <t>CerC3</t>
  </si>
  <si>
    <t>CerD1</t>
  </si>
  <si>
    <t>CerD2</t>
  </si>
  <si>
    <t>CerD3</t>
  </si>
  <si>
    <t>CerE1</t>
  </si>
  <si>
    <t>CerE2</t>
  </si>
  <si>
    <t>CerE3</t>
  </si>
  <si>
    <t>CerF1</t>
  </si>
  <si>
    <t>CerF2</t>
  </si>
  <si>
    <t>CerF3</t>
  </si>
  <si>
    <t>GbA1</t>
  </si>
  <si>
    <t>GbA2</t>
  </si>
  <si>
    <t>GbA3</t>
  </si>
  <si>
    <t>GbB1</t>
  </si>
  <si>
    <t>GbB2</t>
  </si>
  <si>
    <t>GbB3</t>
  </si>
  <si>
    <t>GbC1</t>
  </si>
  <si>
    <t>GbC2</t>
  </si>
  <si>
    <t>GbC3</t>
  </si>
  <si>
    <t>GbD1</t>
  </si>
  <si>
    <t>GbD2</t>
  </si>
  <si>
    <t>GbD3</t>
  </si>
  <si>
    <t>GbE1</t>
  </si>
  <si>
    <t>GbE2</t>
  </si>
  <si>
    <t>GbE3</t>
  </si>
  <si>
    <t>GbF1</t>
  </si>
  <si>
    <t>GbF2</t>
  </si>
  <si>
    <t>GbF3</t>
  </si>
  <si>
    <t>5.525*</t>
  </si>
  <si>
    <t>Hornera robusta</t>
  </si>
  <si>
    <t>A control</t>
  </si>
  <si>
    <t>B roasted</t>
  </si>
  <si>
    <t>C light bleach</t>
  </si>
  <si>
    <t>D hard bleach</t>
  </si>
  <si>
    <t>E light H2O2</t>
  </si>
  <si>
    <t>F hard H2O2</t>
  </si>
  <si>
    <t>Hornera foliacea</t>
  </si>
  <si>
    <t>Giant barnacle</t>
  </si>
  <si>
    <t>Cardita</t>
  </si>
  <si>
    <t>Galeolaria hystrix</t>
  </si>
  <si>
    <t>small barnacles</t>
  </si>
  <si>
    <t>Pinna?</t>
  </si>
  <si>
    <t>Cardina?</t>
  </si>
  <si>
    <t>Barbatia</t>
  </si>
  <si>
    <t>Hr</t>
  </si>
  <si>
    <t>Bryozoa</t>
  </si>
  <si>
    <t>Hfo</t>
  </si>
  <si>
    <t>Sb</t>
  </si>
  <si>
    <t>Gh</t>
  </si>
  <si>
    <t>Hive</t>
  </si>
  <si>
    <t>Ev</t>
  </si>
  <si>
    <t>Ci</t>
  </si>
  <si>
    <t>B</t>
  </si>
  <si>
    <t>M</t>
  </si>
  <si>
    <t>Clem</t>
  </si>
  <si>
    <t>Hm</t>
  </si>
  <si>
    <t>P</t>
  </si>
  <si>
    <t>Hi</t>
  </si>
  <si>
    <t>Cer</t>
  </si>
  <si>
    <t>Gb</t>
  </si>
  <si>
    <t>Lords River</t>
  </si>
  <si>
    <t>Otago Shelf</t>
  </si>
  <si>
    <t>45 40.2</t>
  </si>
  <si>
    <t>170 57.7</t>
  </si>
  <si>
    <t>combined from three dredges taken in area</t>
  </si>
  <si>
    <t>Lat (decimal)</t>
  </si>
  <si>
    <t>Long (decimal)</t>
  </si>
  <si>
    <t>Species abbrev.</t>
  </si>
  <si>
    <t>46 53.7</t>
  </si>
  <si>
    <t>168 14.1</t>
  </si>
  <si>
    <t>47 07.2</t>
  </si>
  <si>
    <t>168 09.1</t>
  </si>
  <si>
    <t>scraped off Mytilus shells</t>
  </si>
  <si>
    <t>ZH</t>
  </si>
  <si>
    <t>47 14.3</t>
  </si>
  <si>
    <t>167 37.3</t>
  </si>
  <si>
    <t>intertidal</t>
  </si>
  <si>
    <r>
      <t>AS/ZH</t>
    </r>
    <r>
      <rPr>
        <i/>
        <sz val="12"/>
        <color theme="1"/>
        <rFont val="Calibri"/>
        <scheme val="minor"/>
      </rPr>
      <t xml:space="preserve"> Polaris II</t>
    </r>
  </si>
  <si>
    <t>Port Pegasus (PP2)</t>
  </si>
  <si>
    <t>Port Pegasus (PP4)</t>
  </si>
  <si>
    <t>Paterson Inlet (PI3)</t>
  </si>
  <si>
    <t>46 57.8</t>
  </si>
  <si>
    <t>47 12.3</t>
  </si>
  <si>
    <t>167 37.1</t>
  </si>
  <si>
    <t>test plates only</t>
  </si>
  <si>
    <t>47 51.1</t>
  </si>
  <si>
    <t>166 42.7</t>
  </si>
  <si>
    <t>Sailors Rest, Paterson Inlet (PI2)</t>
  </si>
  <si>
    <t>NW of Snares Islands (SS7)</t>
  </si>
  <si>
    <t>Bench Island, Paterson Inlet (SS3)</t>
  </si>
  <si>
    <t>Bench Island, Paterson Inlet (SS1)</t>
  </si>
  <si>
    <t>46 52.2</t>
  </si>
  <si>
    <t>46 58.0</t>
  </si>
  <si>
    <t>168 08.7</t>
  </si>
  <si>
    <t>168 12.6</t>
  </si>
  <si>
    <t>168 07.8</t>
  </si>
  <si>
    <t>Collection Date</t>
  </si>
  <si>
    <t>Arthropoda</t>
  </si>
  <si>
    <t>Annelida</t>
  </si>
  <si>
    <t>Echinodermata</t>
  </si>
  <si>
    <t>Brachiopoda</t>
  </si>
  <si>
    <t>Mollusca</t>
  </si>
  <si>
    <t>group of "reef" serpulids</t>
  </si>
  <si>
    <t>Serpulidae</t>
  </si>
  <si>
    <r>
      <t xml:space="preserve">Galeolaria hystrix </t>
    </r>
    <r>
      <rPr>
        <sz val="12"/>
        <color theme="1"/>
        <rFont val="Calibri"/>
        <family val="2"/>
        <scheme val="minor"/>
      </rPr>
      <t>Mörch, 1863</t>
    </r>
  </si>
  <si>
    <t>Polychaeta</t>
  </si>
  <si>
    <t>Sabellida</t>
  </si>
  <si>
    <t>Echinoidea</t>
  </si>
  <si>
    <t>Camarodonta</t>
  </si>
  <si>
    <t>Echinometridae</t>
  </si>
  <si>
    <r>
      <t xml:space="preserve">Cardita distorta </t>
    </r>
    <r>
      <rPr>
        <sz val="12"/>
        <color theme="1"/>
        <rFont val="Calibri"/>
        <family val="2"/>
        <scheme val="minor"/>
      </rPr>
      <t>Reeve, 1843</t>
    </r>
  </si>
  <si>
    <t>Carditidae</t>
  </si>
  <si>
    <t>Carditida</t>
  </si>
  <si>
    <t>Bivalvia</t>
  </si>
  <si>
    <t>Source of id/taxonomic info</t>
  </si>
  <si>
    <t>Arcidae</t>
  </si>
  <si>
    <t>Arcida</t>
  </si>
  <si>
    <t>Mytilidae</t>
  </si>
  <si>
    <t>Mytilida</t>
  </si>
  <si>
    <t>Pectenidae</t>
  </si>
  <si>
    <t>Pectenida</t>
  </si>
  <si>
    <t>Pinnidae</t>
  </si>
  <si>
    <t>Pteriida</t>
  </si>
  <si>
    <t>Gastropoda</t>
  </si>
  <si>
    <t>Haliotidae</t>
  </si>
  <si>
    <t>Terebratellidae</t>
  </si>
  <si>
    <t>Terebratulida</t>
  </si>
  <si>
    <t>Rhynchonellata</t>
  </si>
  <si>
    <r>
      <t>Calloria inconspicua</t>
    </r>
    <r>
      <rPr>
        <sz val="12"/>
        <color theme="1"/>
        <rFont val="Calibri"/>
        <family val="2"/>
        <scheme val="minor"/>
      </rPr>
      <t xml:space="preserve"> (Sowerby, 1846)</t>
    </r>
  </si>
  <si>
    <t>Horneridae</t>
  </si>
  <si>
    <t>Cyclostomata</t>
  </si>
  <si>
    <t>Stenolaemata</t>
  </si>
  <si>
    <t>Gymnolaemata</t>
  </si>
  <si>
    <t>Cheilostomata</t>
  </si>
  <si>
    <t>Smith et al, 2006</t>
  </si>
  <si>
    <t>Schizoporellidae</t>
  </si>
  <si>
    <t>Lepraliellidae</t>
  </si>
  <si>
    <r>
      <t>Celleporaria emancipata</t>
    </r>
    <r>
      <rPr>
        <sz val="12"/>
        <color theme="1"/>
        <rFont val="Calibri"/>
        <family val="2"/>
        <scheme val="minor"/>
      </rPr>
      <t xml:space="preserve"> Gordon, 1989</t>
    </r>
  </si>
  <si>
    <r>
      <t xml:space="preserve">Hornera robusta </t>
    </r>
    <r>
      <rPr>
        <sz val="12"/>
        <color theme="1"/>
        <rFont val="Calibri"/>
        <family val="2"/>
        <scheme val="minor"/>
      </rPr>
      <t>MacGillivray, 1883</t>
    </r>
  </si>
  <si>
    <r>
      <t>Hippomenella vellicata</t>
    </r>
    <r>
      <rPr>
        <sz val="12"/>
        <color theme="1"/>
        <rFont val="Calibri"/>
        <family val="2"/>
        <scheme val="minor"/>
      </rPr>
      <t xml:space="preserve"> (Hutton, 1873)</t>
    </r>
  </si>
  <si>
    <r>
      <t>Hornera foliacea</t>
    </r>
    <r>
      <rPr>
        <sz val="12"/>
        <color theme="1"/>
        <rFont val="Calibri"/>
        <family val="2"/>
        <scheme val="minor"/>
      </rPr>
      <t xml:space="preserve"> (MacGillivray, 1869)</t>
    </r>
  </si>
  <si>
    <t>Maxilopoda</t>
  </si>
  <si>
    <t>Sessilia</t>
  </si>
  <si>
    <t>Austrobalanidae</t>
  </si>
  <si>
    <t>Foster, 1967</t>
  </si>
  <si>
    <t>Foster, B A.  1967.  A guide to the littoral balanomorph barnacles of New Zealand.  Tuatara 15: 75-86.</t>
  </si>
  <si>
    <t>Spencer, H.G., R.C. Willan, B. Marshall &amp; T.J. Murray.  2011.  Checklist of the Recent Mollusca recorded from the New Zealand Exclusive Economic Zone. http://www.molluscs.otago.ac.nz/index.html</t>
  </si>
  <si>
    <t>Spencer et al. 2011</t>
  </si>
  <si>
    <t>Balanidae</t>
  </si>
  <si>
    <t>Smith, A.M., Key, M.M. Jr., and Gordon, D.P.  2006. Skeletal mineralogy of bryozoans: Taxonomic and temporal patterns.  Earth-Science Reviews 78: 287-306</t>
  </si>
  <si>
    <t>Hosie &amp; Ahyong, 2008</t>
  </si>
  <si>
    <t>World Register of Marine Species at http://www.marinespecies.org, accessed 18 June 2012</t>
  </si>
  <si>
    <t>WoRMS, 2012</t>
  </si>
  <si>
    <t>Latitude (°S)</t>
  </si>
  <si>
    <r>
      <rPr>
        <i/>
        <sz val="12"/>
        <color theme="1"/>
        <rFont val="Calibri"/>
        <scheme val="minor"/>
      </rPr>
      <t>Elminius modestus</t>
    </r>
    <r>
      <rPr>
        <sz val="12"/>
        <color theme="1"/>
        <rFont val="Calibri"/>
        <family val="2"/>
        <scheme val="minor"/>
      </rPr>
      <t xml:space="preserve"> Darwin, 1854</t>
    </r>
  </si>
  <si>
    <r>
      <rPr>
        <i/>
        <sz val="12"/>
        <color theme="1"/>
        <rFont val="Calibri"/>
        <scheme val="minor"/>
      </rPr>
      <t>Austromegabalanus psittacus</t>
    </r>
    <r>
      <rPr>
        <sz val="12"/>
        <color theme="1"/>
        <rFont val="Calibri"/>
        <family val="2"/>
        <scheme val="minor"/>
      </rPr>
      <t xml:space="preserve"> (Molina, 1782)</t>
    </r>
  </si>
  <si>
    <r>
      <t>Barbatia novaezealandiae</t>
    </r>
    <r>
      <rPr>
        <sz val="12"/>
        <color theme="1"/>
        <rFont val="Calibri"/>
        <family val="2"/>
        <scheme val="minor"/>
      </rPr>
      <t xml:space="preserve"> (E.A. Smith, 1915)</t>
    </r>
  </si>
  <si>
    <r>
      <t xml:space="preserve">Mytilus galloprovincialis </t>
    </r>
    <r>
      <rPr>
        <sz val="12"/>
        <color theme="1"/>
        <rFont val="Calibri"/>
        <family val="2"/>
        <scheme val="minor"/>
      </rPr>
      <t>Lamarck, 1819</t>
    </r>
  </si>
  <si>
    <r>
      <rPr>
        <i/>
        <sz val="12"/>
        <color theme="1"/>
        <rFont val="Calibri"/>
        <scheme val="minor"/>
      </rPr>
      <t>Atrina zelandica</t>
    </r>
    <r>
      <rPr>
        <sz val="12"/>
        <color theme="1"/>
        <rFont val="Calibri"/>
        <family val="2"/>
        <scheme val="minor"/>
      </rPr>
      <t xml:space="preserve"> (Gray, 1835)</t>
    </r>
  </si>
  <si>
    <r>
      <t>Pecten novaezelandiae</t>
    </r>
    <r>
      <rPr>
        <sz val="12"/>
        <color theme="1"/>
        <rFont val="Calibri"/>
        <family val="2"/>
        <scheme val="minor"/>
      </rPr>
      <t xml:space="preserve"> Reeve, 1852</t>
    </r>
  </si>
  <si>
    <r>
      <t>Haliotis iris</t>
    </r>
    <r>
      <rPr>
        <sz val="12"/>
        <color theme="1"/>
        <rFont val="Calibri"/>
        <family val="2"/>
        <scheme val="minor"/>
      </rPr>
      <t xml:space="preserve"> Gmelin, 1791</t>
    </r>
  </si>
  <si>
    <r>
      <t xml:space="preserve">Hosie, A, Ahyong ST, 2008.   First records of the giant  barnacles, </t>
    </r>
    <r>
      <rPr>
        <i/>
        <sz val="12"/>
        <color theme="1"/>
        <rFont val="Calibri"/>
        <scheme val="minor"/>
      </rPr>
      <t>Austromegabalanus nigrescens</t>
    </r>
    <r>
      <rPr>
        <sz val="12"/>
        <color theme="1"/>
        <rFont val="Calibri"/>
        <family val="2"/>
        <scheme val="minor"/>
      </rPr>
      <t xml:space="preserve"> (Lamarck, 1818) and</t>
    </r>
    <r>
      <rPr>
        <i/>
        <sz val="12"/>
        <color theme="1"/>
        <rFont val="Calibri"/>
        <scheme val="minor"/>
      </rPr>
      <t xml:space="preserve"> A. psittacus</t>
    </r>
    <r>
      <rPr>
        <sz val="12"/>
        <color theme="1"/>
        <rFont val="Calibri"/>
        <family val="2"/>
        <scheme val="minor"/>
      </rPr>
      <t xml:space="preserve"> (Molina, 1782) (Cirripedia: Balanidae) from New Zealand, with a key to New Zealand Balanidae.  Zootaxa 1674: 59-64.</t>
    </r>
  </si>
  <si>
    <t>Aragonite</t>
  </si>
  <si>
    <t>Adjusted Mineralogy</t>
  </si>
  <si>
    <t>Barbatia means</t>
  </si>
  <si>
    <t>Cardita means</t>
  </si>
  <si>
    <t>Calloria means</t>
  </si>
  <si>
    <t>Low Mg Calcite</t>
  </si>
  <si>
    <t>Celleporaria means</t>
  </si>
  <si>
    <t>STD C A1</t>
  </si>
  <si>
    <t>STD C A2</t>
  </si>
  <si>
    <t>STD C A3</t>
  </si>
  <si>
    <t>STD C B1</t>
  </si>
  <si>
    <t>STD C B2</t>
  </si>
  <si>
    <t>STD C B3</t>
  </si>
  <si>
    <t>STD C C1</t>
  </si>
  <si>
    <t>STD C C2</t>
  </si>
  <si>
    <t>STD C C3</t>
  </si>
  <si>
    <t>STD C D1</t>
  </si>
  <si>
    <t>STD C D2</t>
  </si>
  <si>
    <t>STD C D3</t>
  </si>
  <si>
    <t>STD C E1</t>
  </si>
  <si>
    <t>STD C E2</t>
  </si>
  <si>
    <t>STD C E3</t>
  </si>
  <si>
    <t>STD C F1</t>
  </si>
  <si>
    <t>STD C F2</t>
  </si>
  <si>
    <t>STD C F3</t>
  </si>
  <si>
    <t>BLK R A1</t>
  </si>
  <si>
    <t>BLK R A2</t>
  </si>
  <si>
    <t>BLK R A3</t>
  </si>
  <si>
    <t>BLK R B1</t>
  </si>
  <si>
    <t>BLK R B2</t>
  </si>
  <si>
    <t>BLK R B3</t>
  </si>
  <si>
    <t>BLK R C1</t>
  </si>
  <si>
    <t>BLK R C2</t>
  </si>
  <si>
    <t>BLK R C3</t>
  </si>
  <si>
    <t>BLK R D1</t>
  </si>
  <si>
    <t>BLK R D2</t>
  </si>
  <si>
    <t>BLK R D3</t>
  </si>
  <si>
    <t>BLK R E1</t>
  </si>
  <si>
    <t>BLK R E2</t>
  </si>
  <si>
    <t>BLK R E3</t>
  </si>
  <si>
    <t>BLK R F1</t>
  </si>
  <si>
    <t>BLK R F2</t>
  </si>
  <si>
    <t>BLK R F3</t>
  </si>
  <si>
    <t>Post treatment weight (g)</t>
  </si>
  <si>
    <t>Weight loss     (b-a)</t>
  </si>
  <si>
    <t>Percent weight loss</t>
  </si>
  <si>
    <t>STD C</t>
  </si>
  <si>
    <t>BLK R</t>
  </si>
  <si>
    <t>Treatment</t>
  </si>
  <si>
    <t>Control</t>
  </si>
  <si>
    <t>Mean</t>
  </si>
  <si>
    <t>Stdev</t>
  </si>
  <si>
    <t>Roasting</t>
  </si>
  <si>
    <t>Light Bleach</t>
  </si>
  <si>
    <t>Hard Bleach</t>
  </si>
  <si>
    <t>Light H2O2</t>
  </si>
  <si>
    <t>Hard H2O2</t>
  </si>
  <si>
    <t>Samples</t>
  </si>
  <si>
    <t>Barbatia novaezealandiae</t>
  </si>
  <si>
    <t xml:space="preserve">Cardita distorta </t>
  </si>
  <si>
    <r>
      <t>Calloria inconspicua</t>
    </r>
    <r>
      <rPr>
        <sz val="12"/>
        <color theme="1"/>
        <rFont val="Calibri"/>
        <family val="2"/>
        <scheme val="minor"/>
      </rPr>
      <t xml:space="preserve"> </t>
    </r>
  </si>
  <si>
    <r>
      <t>Celleporaria emancipata</t>
    </r>
    <r>
      <rPr>
        <sz val="12"/>
        <color theme="1"/>
        <rFont val="Calibri"/>
        <family val="2"/>
        <scheme val="minor"/>
      </rPr>
      <t xml:space="preserve"> </t>
    </r>
  </si>
  <si>
    <r>
      <rPr>
        <i/>
        <sz val="12"/>
        <color theme="1"/>
        <rFont val="Calibri"/>
        <scheme val="minor"/>
      </rPr>
      <t>Austromegabalanus psittacus</t>
    </r>
  </si>
  <si>
    <t xml:space="preserve">Galeolaria hystrix </t>
  </si>
  <si>
    <r>
      <t>Haliotis iris</t>
    </r>
    <r>
      <rPr>
        <sz val="12"/>
        <color theme="1"/>
        <rFont val="Calibri"/>
        <family val="2"/>
        <scheme val="minor"/>
      </rPr>
      <t xml:space="preserve"> </t>
    </r>
  </si>
  <si>
    <r>
      <t>Hippomenella vellicata</t>
    </r>
    <r>
      <rPr>
        <sz val="12"/>
        <color theme="1"/>
        <rFont val="Calibri"/>
        <family val="2"/>
        <scheme val="minor"/>
      </rPr>
      <t xml:space="preserve"> </t>
    </r>
  </si>
  <si>
    <r>
      <rPr>
        <i/>
        <sz val="12"/>
        <color theme="1"/>
        <rFont val="Calibri"/>
        <scheme val="minor"/>
      </rPr>
      <t>Atrina zelandica</t>
    </r>
  </si>
  <si>
    <t xml:space="preserve">Hornera robusta </t>
  </si>
  <si>
    <t>Mytilus galloprovincialis</t>
  </si>
  <si>
    <r>
      <t>Pecten novaezelandiae</t>
    </r>
    <r>
      <rPr>
        <sz val="12"/>
        <color theme="1"/>
        <rFont val="Calibri"/>
        <family val="2"/>
        <scheme val="minor"/>
      </rPr>
      <t xml:space="preserve"> </t>
    </r>
  </si>
  <si>
    <r>
      <rPr>
        <i/>
        <sz val="12"/>
        <color theme="1"/>
        <rFont val="Calibri"/>
        <scheme val="minor"/>
      </rPr>
      <t>Elminius modestus</t>
    </r>
    <r>
      <rPr>
        <sz val="12"/>
        <color theme="1"/>
        <rFont val="Calibri"/>
        <family val="2"/>
        <scheme val="minor"/>
      </rPr>
      <t xml:space="preserve"> </t>
    </r>
  </si>
  <si>
    <t>Mean of all samples (not std or blk)</t>
  </si>
  <si>
    <t>Mean (n=3) of percent weight loss</t>
  </si>
  <si>
    <t>Blank (cockles)</t>
  </si>
  <si>
    <t>Standard (raisins)</t>
  </si>
  <si>
    <t>Evechinus means</t>
  </si>
  <si>
    <t>Austromegabalanus means</t>
  </si>
  <si>
    <t>GhE2_5</t>
  </si>
  <si>
    <t>Galeolaria means</t>
  </si>
  <si>
    <t>H foliacea means</t>
  </si>
  <si>
    <t>High Mg Calcite with a little Aragonite</t>
  </si>
  <si>
    <t xml:space="preserve">High Mg Calcite </t>
  </si>
  <si>
    <t>Intermediate Mg Calcite</t>
  </si>
  <si>
    <t>Haliotis means</t>
  </si>
  <si>
    <t>This species needs its own spreadsheet because the mineralogy is so complex.</t>
  </si>
  <si>
    <t>C2</t>
  </si>
  <si>
    <t>C1 peak (low mg)</t>
  </si>
  <si>
    <t>C2 peak (high mg)</t>
  </si>
  <si>
    <t>Adj C1 peak</t>
  </si>
  <si>
    <t>Adj C2 peak</t>
  </si>
  <si>
    <t>A:C Peak Ht Ratio</t>
  </si>
  <si>
    <t>C:C Peak Ht Ratio</t>
  </si>
  <si>
    <t>Wt% HMC of all Calcite</t>
  </si>
  <si>
    <t>Aragonite and two calcites</t>
  </si>
  <si>
    <t>Hippomenella means</t>
  </si>
  <si>
    <t>HiveD2_2</t>
  </si>
  <si>
    <t>Intermediate Mg Calcite (maybe with an LMC component too)</t>
  </si>
  <si>
    <t>mineralogy data for Haliotis iris</t>
  </si>
  <si>
    <t>contains mineralogy data about all specimens in all treatments, except Haliotis iris which is just too complicated</t>
  </si>
  <si>
    <t>Atrina means</t>
  </si>
  <si>
    <t>Mytilus means</t>
  </si>
  <si>
    <t>H robusta means</t>
  </si>
  <si>
    <t>Pecten means</t>
  </si>
  <si>
    <t>Elminius means</t>
  </si>
  <si>
    <t>A - Control</t>
  </si>
  <si>
    <t>B - Roasted</t>
  </si>
  <si>
    <t>C - Lt Bleach</t>
  </si>
  <si>
    <t>D - Hard Bleach</t>
  </si>
  <si>
    <t>E - Lt H2O2</t>
  </si>
  <si>
    <t>F - Hard H2O2</t>
  </si>
  <si>
    <t>Calcite (less than 1wt% MgCO3)</t>
  </si>
  <si>
    <t>Calcite and 15-35% Aragonite</t>
  </si>
  <si>
    <t>Calcite and Aragonite</t>
  </si>
  <si>
    <t>Y = 104.9 X - 9.8</t>
  </si>
  <si>
    <t>where Y is Wt% LMC and X is peak ht ratio</t>
  </si>
  <si>
    <t>Cardita distorta</t>
  </si>
  <si>
    <t>Calloria inconspicua</t>
  </si>
  <si>
    <t>Celleporaria emancipata</t>
  </si>
  <si>
    <t>Hippomenella vellicata</t>
  </si>
  <si>
    <t>Atrina zelandica</t>
  </si>
  <si>
    <t>Pecten novaezelandiae</t>
  </si>
  <si>
    <t>Elminius modestus</t>
  </si>
  <si>
    <t>Austromegabalanus psittacus</t>
  </si>
  <si>
    <t>A</t>
  </si>
  <si>
    <t>C</t>
  </si>
  <si>
    <t>D</t>
  </si>
  <si>
    <t>E</t>
  </si>
  <si>
    <t>F</t>
  </si>
  <si>
    <t>Individual replicates (1-3)</t>
  </si>
  <si>
    <t>vLMC</t>
  </si>
  <si>
    <t>IMC</t>
  </si>
  <si>
    <t>HMC</t>
  </si>
  <si>
    <t>mHMC-A</t>
  </si>
  <si>
    <t>LMC</t>
  </si>
  <si>
    <t>mLMC-A</t>
  </si>
  <si>
    <t>Min Category of Species (n=7)</t>
  </si>
  <si>
    <t>Treatments (A-F)</t>
  </si>
  <si>
    <t>MEASURED MINERALOGY (all 0 to 100%)</t>
  </si>
  <si>
    <t>Wt% LMC of all Calcite</t>
  </si>
  <si>
    <t>Wt% MgCO3 in dominant calcite (LMC)</t>
  </si>
  <si>
    <t>contains weight data about all specimens, standards and blanks in all trreatments, a summary table of means, and two graphs</t>
  </si>
  <si>
    <r>
      <t xml:space="preserve">Special spreadsheet for </t>
    </r>
    <r>
      <rPr>
        <b/>
        <i/>
        <sz val="16"/>
        <color theme="1"/>
        <rFont val="Calibri"/>
        <scheme val="minor"/>
      </rPr>
      <t>Haliotis iris</t>
    </r>
    <r>
      <rPr>
        <b/>
        <sz val="16"/>
        <color theme="1"/>
        <rFont val="Calibri"/>
        <scheme val="minor"/>
      </rPr>
      <t xml:space="preserve"> because it has two calcites and Aragonite</t>
    </r>
  </si>
  <si>
    <t>2. Treatments</t>
  </si>
  <si>
    <t>3. XRD Data</t>
  </si>
  <si>
    <t>3a. XRD H iris</t>
  </si>
  <si>
    <t>4. Weight loss data</t>
  </si>
  <si>
    <t>Rinse three times in distilled water, air dry, and place in dessicator</t>
  </si>
  <si>
    <t>Roast</t>
  </si>
  <si>
    <t>Roast in muffle furnace at 550°C for 1.5 hours, rinse three times with distilled water, air dry and place in dessicator.</t>
  </si>
  <si>
    <t xml:space="preserve">C </t>
  </si>
  <si>
    <t>Light bleach</t>
  </si>
  <si>
    <t>Immerse in 30% household bleach (7 g/l sodium hypochlorite) for 3 hours. Rinse three times with distilled water, air dry and place in dessicator.</t>
  </si>
  <si>
    <t>Hard bleach</t>
  </si>
  <si>
    <t>Immerse in 100% household bleach (21 g/l sodium hypochlorite) for 3 days, stirring several times.  Rinse three times with distilled water, air dry and place in dessicator.</t>
  </si>
  <si>
    <t>Light hydrogen peroxide</t>
  </si>
  <si>
    <r>
      <t>Immerse in hydrogen peroxide (5% H</t>
    </r>
    <r>
      <rPr>
        <vertAlign val="subscript"/>
        <sz val="12"/>
        <color rgb="FF000000"/>
        <rFont val="Times New Roman"/>
      </rPr>
      <t>2</t>
    </r>
    <r>
      <rPr>
        <sz val="12"/>
        <color rgb="FF000000"/>
        <rFont val="Times New Roman"/>
      </rPr>
      <t>O</t>
    </r>
    <r>
      <rPr>
        <vertAlign val="subscript"/>
        <sz val="12"/>
        <color rgb="FF000000"/>
        <rFont val="Times New Roman"/>
      </rPr>
      <t>2</t>
    </r>
    <r>
      <rPr>
        <sz val="12"/>
        <color rgb="FF000000"/>
        <rFont val="Times New Roman"/>
      </rPr>
      <t>) for 3 hours.  Rinse three times with distilled water, air dry and place in dessicator.</t>
    </r>
  </si>
  <si>
    <t>Hard hydrogen peroxide</t>
  </si>
  <si>
    <r>
      <t>Immerse in hydrogen peroxide (30% H</t>
    </r>
    <r>
      <rPr>
        <vertAlign val="subscript"/>
        <sz val="12"/>
        <color rgb="FF000000"/>
        <rFont val="Times New Roman"/>
      </rPr>
      <t>2</t>
    </r>
    <r>
      <rPr>
        <sz val="12"/>
        <color rgb="FF000000"/>
        <rFont val="Times New Roman"/>
      </rPr>
      <t>O</t>
    </r>
    <r>
      <rPr>
        <vertAlign val="subscript"/>
        <sz val="12"/>
        <color rgb="FF000000"/>
        <rFont val="Times New Roman"/>
      </rPr>
      <t>2</t>
    </r>
    <r>
      <rPr>
        <sz val="12"/>
        <color rgb="FF000000"/>
        <rFont val="Times New Roman"/>
      </rPr>
      <t>) for 3 days, stirring several times.  Rinse three times with distilled water, air dry and place in dessicator.</t>
    </r>
  </si>
  <si>
    <t>tells what the six treatments were</t>
  </si>
  <si>
    <t>Abby Smith</t>
  </si>
  <si>
    <t>abby.smith@otago.ac.zn</t>
  </si>
  <si>
    <t>Zoe Henderson</t>
  </si>
  <si>
    <t>zehenderson@gmail.com</t>
  </si>
  <si>
    <t>Christine Davis</t>
  </si>
  <si>
    <t>nudibee@gmail.com</t>
  </si>
  <si>
    <t>Marcus Key</t>
  </si>
  <si>
    <t>key@dickinson.edu</t>
  </si>
  <si>
    <t>David Winter</t>
  </si>
  <si>
    <t>winda002@student.otago.ac.nz</t>
  </si>
  <si>
    <t>LIST OF AUTHORS</t>
  </si>
  <si>
    <t>SHEETS</t>
  </si>
  <si>
    <t>Rhodophyta</t>
  </si>
  <si>
    <t>Florideophyceae</t>
  </si>
  <si>
    <t>Corallinales</t>
  </si>
  <si>
    <t>Corallinaceae</t>
  </si>
  <si>
    <r>
      <t>Arthrocardia corymbosa</t>
    </r>
    <r>
      <rPr>
        <sz val="12"/>
        <color theme="1"/>
        <rFont val="Calibri"/>
        <family val="2"/>
        <scheme val="minor"/>
      </rPr>
      <t xml:space="preserve"> (Lamarck) Decaisne, 1842 </t>
    </r>
  </si>
  <si>
    <t>WoRMS, 2013</t>
  </si>
  <si>
    <t>EvSp</t>
  </si>
  <si>
    <r>
      <t>Evechinus chloroticus</t>
    </r>
    <r>
      <rPr>
        <sz val="12"/>
        <color theme="1"/>
        <rFont val="Calibri"/>
        <family val="2"/>
        <scheme val="minor"/>
      </rPr>
      <t xml:space="preserve"> (Valenciennes, 1846) TEST</t>
    </r>
  </si>
  <si>
    <r>
      <t>Evechinus chloroticus</t>
    </r>
    <r>
      <rPr>
        <sz val="12"/>
        <color theme="1"/>
        <rFont val="Calibri"/>
        <family val="2"/>
        <scheme val="minor"/>
      </rPr>
      <t xml:space="preserve"> (Valenciennes, 1846) SPINES</t>
    </r>
  </si>
  <si>
    <t xml:space="preserve">Intermediate Mg Calcite </t>
  </si>
  <si>
    <t>primary spines</t>
  </si>
  <si>
    <t>combined from three dredges taken in area, reran a bunch of these</t>
  </si>
  <si>
    <t>reran a bunch of these</t>
  </si>
  <si>
    <t>artA1</t>
  </si>
  <si>
    <t>artA2</t>
  </si>
  <si>
    <t>artA3</t>
  </si>
  <si>
    <t>artB1</t>
  </si>
  <si>
    <t>artB2</t>
  </si>
  <si>
    <t>artB3</t>
  </si>
  <si>
    <t>artC1</t>
  </si>
  <si>
    <t>artC2</t>
  </si>
  <si>
    <t>artC3</t>
  </si>
  <si>
    <t>artD1</t>
  </si>
  <si>
    <t>artD2</t>
  </si>
  <si>
    <t>artD3</t>
  </si>
  <si>
    <t>artE1</t>
  </si>
  <si>
    <t>artE2</t>
  </si>
  <si>
    <t>artE3</t>
  </si>
  <si>
    <t>artF1</t>
  </si>
  <si>
    <t>artF2</t>
  </si>
  <si>
    <t>artF3</t>
  </si>
  <si>
    <t>Arthrocardia means</t>
  </si>
  <si>
    <t>Arthrocardia corymbosa</t>
  </si>
  <si>
    <t>CerA4</t>
  </si>
  <si>
    <t>CerA5</t>
  </si>
  <si>
    <t>CerA6</t>
  </si>
  <si>
    <t>CerB4</t>
  </si>
  <si>
    <t>CerB5</t>
  </si>
  <si>
    <t>CerB6</t>
  </si>
  <si>
    <t>CerC4</t>
  </si>
  <si>
    <t>CerC5</t>
  </si>
  <si>
    <t>CerC6</t>
  </si>
  <si>
    <t>CerD4</t>
  </si>
  <si>
    <t>CerD5</t>
  </si>
  <si>
    <t>CerD6</t>
  </si>
  <si>
    <t>CerE4</t>
  </si>
  <si>
    <t>CerE5</t>
  </si>
  <si>
    <t>CerE6</t>
  </si>
  <si>
    <t>CerF4</t>
  </si>
  <si>
    <t>CerF5</t>
  </si>
  <si>
    <t>CerF6</t>
  </si>
  <si>
    <t>EvspA1</t>
  </si>
  <si>
    <t>Art</t>
  </si>
  <si>
    <t>EvspA2</t>
  </si>
  <si>
    <t>EvspA3</t>
  </si>
  <si>
    <t>EvspB1</t>
  </si>
  <si>
    <t>EvspB2</t>
  </si>
  <si>
    <t>EvspB3</t>
  </si>
  <si>
    <t>EvspC1</t>
  </si>
  <si>
    <t>EvspC2</t>
  </si>
  <si>
    <t>EvspC3</t>
  </si>
  <si>
    <t>EvspD1</t>
  </si>
  <si>
    <t>EvspD2</t>
  </si>
  <si>
    <t>EvspD3</t>
  </si>
  <si>
    <t>EvspE1</t>
  </si>
  <si>
    <t>EvspE2</t>
  </si>
  <si>
    <t>EvspE3</t>
  </si>
  <si>
    <t>EvspF1</t>
  </si>
  <si>
    <t>EvspF2</t>
  </si>
  <si>
    <t>EvspF3</t>
  </si>
  <si>
    <t>Evech spines means</t>
  </si>
  <si>
    <r>
      <t>Evechinus chloroticus</t>
    </r>
    <r>
      <rPr>
        <sz val="12"/>
        <color theme="1"/>
        <rFont val="Calibri"/>
        <family val="2"/>
        <scheme val="minor"/>
      </rPr>
      <t xml:space="preserve"> spines</t>
    </r>
  </si>
  <si>
    <t>HmA4</t>
  </si>
  <si>
    <t>HmA5</t>
  </si>
  <si>
    <t>HmA6</t>
  </si>
  <si>
    <t>HmB4</t>
  </si>
  <si>
    <t>HmB5</t>
  </si>
  <si>
    <t>HmB6</t>
  </si>
  <si>
    <t>HmC4</t>
  </si>
  <si>
    <t>HmC5</t>
  </si>
  <si>
    <t>HmC6</t>
  </si>
  <si>
    <t>HmD4</t>
  </si>
  <si>
    <t>HmD5</t>
  </si>
  <si>
    <t>HmD6</t>
  </si>
  <si>
    <t>HmE4</t>
  </si>
  <si>
    <t>HmE5</t>
  </si>
  <si>
    <t>HmE6</t>
  </si>
  <si>
    <t>HmF4</t>
  </si>
  <si>
    <t>HmF5</t>
  </si>
  <si>
    <t>HmF6</t>
  </si>
  <si>
    <t>Specimen unique ID ( n=342)</t>
  </si>
  <si>
    <t>Species (n=18)</t>
  </si>
  <si>
    <t>Paterson Inlet (various locations)</t>
  </si>
  <si>
    <t>46 52.4</t>
  </si>
  <si>
    <t>High Mg Calcite</t>
  </si>
  <si>
    <t>Three locations: The Neck, Horseshoe Pt, Port William</t>
  </si>
  <si>
    <t>C Hepburn</t>
  </si>
  <si>
    <t>Mean control mineralogy</t>
  </si>
  <si>
    <t xml:space="preserve">Taxononmic Group </t>
  </si>
  <si>
    <t>Algae</t>
  </si>
  <si>
    <t>SAMPLE INFORMATION -- NOW WITH TAXONOMIC GROUPS</t>
  </si>
  <si>
    <t>Mollusc</t>
  </si>
  <si>
    <t>Brachiopod</t>
  </si>
  <si>
    <t>Bryozoan</t>
  </si>
  <si>
    <t>Echinoid</t>
  </si>
  <si>
    <t>Barnacle</t>
  </si>
  <si>
    <t>Serpulid</t>
  </si>
  <si>
    <t>Taxonomic groups are:</t>
  </si>
  <si>
    <t>Barnacles</t>
  </si>
  <si>
    <t>Bryozoans</t>
  </si>
  <si>
    <t>Brachiopods</t>
  </si>
  <si>
    <t>Echinoids</t>
  </si>
  <si>
    <t>Serpulids</t>
  </si>
  <si>
    <t>Molluscs</t>
  </si>
  <si>
    <t>Specimens</t>
  </si>
  <si>
    <t>Pretreatment Study -- Information about this spreadsheet</t>
  </si>
  <si>
    <t>Corresponding Author</t>
  </si>
  <si>
    <t>Pretreatment Study -- Specimens collected for analysis</t>
  </si>
  <si>
    <t>Pretreatment Study -- Treatments</t>
  </si>
  <si>
    <t>Pretreatment Study -- XRD Data Collected</t>
  </si>
  <si>
    <t>5. Taxon groups</t>
  </si>
  <si>
    <t>contains mineralogy data grouped by higher taxa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</si>
</sst>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/mm/yy;@"/>
    <numFmt numFmtId="166" formatCode="0.0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b/>
      <sz val="16"/>
      <color theme="1"/>
      <name val="Calibri"/>
      <scheme val="minor"/>
    </font>
    <font>
      <sz val="12"/>
      <name val="Calibri"/>
      <scheme val="minor"/>
    </font>
    <font>
      <sz val="12"/>
      <name val="Geneva"/>
    </font>
    <font>
      <sz val="12"/>
      <name val="Arial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i/>
      <sz val="16"/>
      <color theme="1"/>
      <name val="Calibri"/>
      <scheme val="minor"/>
    </font>
    <font>
      <sz val="12"/>
      <color rgb="FF000000"/>
      <name val="Times New Roman"/>
    </font>
    <font>
      <vertAlign val="subscript"/>
      <sz val="12"/>
      <color rgb="FF000000"/>
      <name val="Times New Roman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0" xfId="0" applyFont="1" applyAlignment="1">
      <alignment wrapText="1"/>
    </xf>
    <xf numFmtId="164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wrapText="1"/>
    </xf>
    <xf numFmtId="0" fontId="6" fillId="0" borderId="0" xfId="0" applyFont="1"/>
    <xf numFmtId="0" fontId="6" fillId="0" borderId="0" xfId="109" applyFont="1"/>
    <xf numFmtId="0" fontId="0" fillId="0" borderId="1" xfId="0" applyFont="1" applyFill="1" applyBorder="1"/>
    <xf numFmtId="0" fontId="4" fillId="0" borderId="1" xfId="0" applyFont="1" applyBorder="1"/>
    <xf numFmtId="14" fontId="0" fillId="0" borderId="0" xfId="0" applyNumberFormat="1" applyFont="1"/>
    <xf numFmtId="2" fontId="0" fillId="0" borderId="0" xfId="0" applyNumberFormat="1" applyFont="1"/>
    <xf numFmtId="165" fontId="0" fillId="0" borderId="0" xfId="0" applyNumberFormat="1" applyFont="1"/>
    <xf numFmtId="0" fontId="7" fillId="0" borderId="0" xfId="0" applyFont="1" applyFill="1" applyBorder="1" applyAlignment="1">
      <alignment horizontal="left"/>
    </xf>
    <xf numFmtId="0" fontId="0" fillId="0" borderId="1" xfId="0" applyFont="1" applyBorder="1"/>
    <xf numFmtId="14" fontId="0" fillId="0" borderId="1" xfId="0" applyNumberFormat="1" applyFont="1" applyBorder="1"/>
    <xf numFmtId="2" fontId="0" fillId="0" borderId="1" xfId="0" applyNumberFormat="1" applyFont="1" applyBorder="1"/>
    <xf numFmtId="164" fontId="0" fillId="0" borderId="0" xfId="0" applyNumberFormat="1" applyFont="1"/>
    <xf numFmtId="0" fontId="0" fillId="0" borderId="0" xfId="0" applyFont="1" applyBorder="1"/>
    <xf numFmtId="0" fontId="4" fillId="0" borderId="0" xfId="0" applyFont="1" applyBorder="1"/>
    <xf numFmtId="14" fontId="0" fillId="0" borderId="0" xfId="0" applyNumberFormat="1" applyFont="1" applyBorder="1"/>
    <xf numFmtId="2" fontId="0" fillId="0" borderId="0" xfId="0" applyNumberFormat="1" applyFont="1" applyBorder="1"/>
    <xf numFmtId="164" fontId="8" fillId="0" borderId="0" xfId="0" applyNumberFormat="1" applyFont="1" applyFill="1"/>
    <xf numFmtId="166" fontId="8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" fontId="0" fillId="0" borderId="0" xfId="0" applyNumberFormat="1" applyFill="1"/>
    <xf numFmtId="1" fontId="0" fillId="0" borderId="0" xfId="0" applyNumberFormat="1"/>
    <xf numFmtId="164" fontId="0" fillId="0" borderId="0" xfId="0" applyNumberFormat="1" applyFill="1"/>
    <xf numFmtId="164" fontId="1" fillId="0" borderId="2" xfId="0" applyNumberFormat="1" applyFont="1" applyFill="1" applyBorder="1"/>
    <xf numFmtId="164" fontId="0" fillId="0" borderId="1" xfId="0" applyNumberFormat="1" applyFill="1" applyBorder="1"/>
    <xf numFmtId="166" fontId="0" fillId="0" borderId="0" xfId="0" applyNumberFormat="1" applyFill="1"/>
    <xf numFmtId="166" fontId="1" fillId="0" borderId="2" xfId="0" applyNumberFormat="1" applyFont="1" applyFill="1" applyBorder="1"/>
    <xf numFmtId="166" fontId="0" fillId="0" borderId="1" xfId="0" applyNumberFormat="1" applyFill="1" applyBorder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Font="1" applyFill="1" applyBorder="1"/>
    <xf numFmtId="166" fontId="0" fillId="0" borderId="0" xfId="0" applyNumberFormat="1"/>
    <xf numFmtId="164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Fill="1" applyBorder="1" applyAlignment="1">
      <alignment horizontal="center" wrapText="1"/>
    </xf>
    <xf numFmtId="166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3" borderId="2" xfId="0" applyFont="1" applyFill="1" applyBorder="1"/>
    <xf numFmtId="1" fontId="0" fillId="0" borderId="0" xfId="0" applyNumberForma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8" fillId="0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" fontId="0" fillId="0" borderId="1" xfId="0" applyNumberFormat="1" applyFill="1" applyBorder="1"/>
    <xf numFmtId="2" fontId="10" fillId="0" borderId="0" xfId="0" applyNumberFormat="1" applyFont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164" fontId="0" fillId="0" borderId="0" xfId="0" applyNumberFormat="1" applyFill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4" fillId="0" borderId="0" xfId="0" applyFont="1"/>
    <xf numFmtId="0" fontId="2" fillId="0" borderId="0" xfId="109"/>
    <xf numFmtId="0" fontId="0" fillId="4" borderId="0" xfId="0" applyFill="1"/>
    <xf numFmtId="0" fontId="4" fillId="4" borderId="0" xfId="0" applyFont="1" applyFill="1"/>
    <xf numFmtId="0" fontId="0" fillId="4" borderId="0" xfId="0" applyFont="1" applyFill="1"/>
    <xf numFmtId="0" fontId="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0" fillId="4" borderId="0" xfId="0" applyFont="1" applyFill="1" applyAlignment="1">
      <alignment wrapText="1"/>
    </xf>
    <xf numFmtId="14" fontId="0" fillId="4" borderId="0" xfId="0" applyNumberFormat="1" applyFont="1" applyFill="1"/>
    <xf numFmtId="2" fontId="0" fillId="4" borderId="0" xfId="0" applyNumberFormat="1" applyFont="1" applyFill="1"/>
    <xf numFmtId="14" fontId="0" fillId="4" borderId="0" xfId="0" applyNumberFormat="1" applyFont="1" applyFill="1" applyBorder="1" applyAlignment="1">
      <alignment wrapText="1"/>
    </xf>
    <xf numFmtId="166" fontId="1" fillId="0" borderId="0" xfId="0" applyNumberFormat="1" applyFont="1" applyFill="1" applyAlignment="1">
      <alignment wrapText="1"/>
    </xf>
    <xf numFmtId="166" fontId="0" fillId="0" borderId="0" xfId="0" applyNumberFormat="1" applyFill="1" applyBorder="1"/>
    <xf numFmtId="0" fontId="0" fillId="2" borderId="0" xfId="0" applyFont="1" applyFill="1"/>
    <xf numFmtId="0" fontId="4" fillId="2" borderId="0" xfId="0" applyFont="1" applyFill="1" applyBorder="1"/>
    <xf numFmtId="0" fontId="1" fillId="2" borderId="0" xfId="0" applyFont="1" applyFill="1"/>
    <xf numFmtId="166" fontId="1" fillId="2" borderId="0" xfId="0" applyNumberFormat="1" applyFont="1" applyFill="1"/>
    <xf numFmtId="0" fontId="1" fillId="0" borderId="0" xfId="0" applyFont="1" applyFill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0" fontId="5" fillId="0" borderId="0" xfId="0" applyFont="1" applyFill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2" xfId="0" applyNumberFormat="1" applyFont="1" applyFill="1" applyBorder="1"/>
    <xf numFmtId="166" fontId="1" fillId="0" borderId="0" xfId="0" applyNumberFormat="1" applyFont="1" applyFill="1"/>
    <xf numFmtId="1" fontId="1" fillId="0" borderId="0" xfId="0" applyNumberFormat="1" applyFont="1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1" fillId="0" borderId="0" xfId="0" applyNumberFormat="1" applyFont="1" applyFill="1"/>
    <xf numFmtId="3" fontId="0" fillId="0" borderId="0" xfId="0" applyNumberFormat="1" applyFill="1"/>
    <xf numFmtId="1" fontId="0" fillId="0" borderId="0" xfId="0" applyNumberFormat="1" applyFill="1" applyAlignment="1">
      <alignment horizontal="center"/>
    </xf>
    <xf numFmtId="0" fontId="9" fillId="0" borderId="0" xfId="0" applyFont="1" applyAlignment="1">
      <alignment horizontal="center"/>
    </xf>
  </cellXfs>
  <cellStyles count="3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/>
    <cellStyle name="Normal" xfId="0" builtinId="0"/>
  </cellStyles>
  <dxfs count="0"/>
  <tableStyles count="0" defaultTableStyle="TableStyleMedium9" defaultPivotStyle="PivotStyleMedium4"/>
  <colors>
    <mruColors>
      <color rgb="FFA1CA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58921566370096E-2"/>
          <c:y val="2.55002638499249E-2"/>
          <c:w val="0.84098429772311101"/>
          <c:h val="0.80987231671528503"/>
        </c:manualLayout>
      </c:layout>
      <c:barChart>
        <c:barDir val="col"/>
        <c:grouping val="clustered"/>
        <c:varyColors val="0"/>
        <c:ser>
          <c:idx val="0"/>
          <c:order val="0"/>
          <c:tx>
            <c:v>Control</c:v>
          </c:tx>
          <c:spPr>
            <a:ln w="47625">
              <a:noFill/>
            </a:ln>
          </c:spPr>
          <c:invertIfNegative val="0"/>
          <c:cat>
            <c:strRef>
              <c:f>'Weight loss data'!$H$4:$H$20</c:f>
              <c:strCache>
                <c:ptCount val="17"/>
                <c:pt idx="0">
                  <c:v>Blank (cockles)</c:v>
                </c:pt>
                <c:pt idx="1">
                  <c:v>Standard (raisins)</c:v>
                </c:pt>
                <c:pt idx="2">
                  <c:v>Barbatia novaezealandiae</c:v>
                </c:pt>
                <c:pt idx="3">
                  <c:v>Cardita distorta </c:v>
                </c:pt>
                <c:pt idx="4">
                  <c:v>Calloria inconspicua </c:v>
                </c:pt>
                <c:pt idx="5">
                  <c:v>Celleporaria emancipata </c:v>
                </c:pt>
                <c:pt idx="6">
                  <c:v>Evechinus chloroticus</c:v>
                </c:pt>
                <c:pt idx="7">
                  <c:v>Austromegabalanus psittacus</c:v>
                </c:pt>
                <c:pt idx="8">
                  <c:v>Galeolaria hystrix </c:v>
                </c:pt>
                <c:pt idx="9">
                  <c:v>Hornera foliacea</c:v>
                </c:pt>
                <c:pt idx="10">
                  <c:v>Haliotis iris </c:v>
                </c:pt>
                <c:pt idx="11">
                  <c:v>Hippomenella vellicata </c:v>
                </c:pt>
                <c:pt idx="12">
                  <c:v>Atrina zelandica</c:v>
                </c:pt>
                <c:pt idx="13">
                  <c:v>Hornera robusta </c:v>
                </c:pt>
                <c:pt idx="14">
                  <c:v>Mytilus galloprovincialis</c:v>
                </c:pt>
                <c:pt idx="15">
                  <c:v>Pecten novaezelandiae </c:v>
                </c:pt>
                <c:pt idx="16">
                  <c:v>Elminius modestus </c:v>
                </c:pt>
              </c:strCache>
            </c:strRef>
          </c:cat>
          <c:val>
            <c:numRef>
              <c:f>'Weight loss data'!$I$4:$I$20</c:f>
              <c:numCache>
                <c:formatCode>0.000</c:formatCode>
                <c:ptCount val="17"/>
                <c:pt idx="0">
                  <c:v>0.43397517272824343</c:v>
                </c:pt>
                <c:pt idx="1">
                  <c:v>33.799690882554074</c:v>
                </c:pt>
                <c:pt idx="2">
                  <c:v>2.933389183794884E-2</c:v>
                </c:pt>
                <c:pt idx="3">
                  <c:v>0.17953424171956242</c:v>
                </c:pt>
                <c:pt idx="4">
                  <c:v>3.482267261779879E-2</c:v>
                </c:pt>
                <c:pt idx="5">
                  <c:v>3.7589303438823678</c:v>
                </c:pt>
                <c:pt idx="6">
                  <c:v>0.26696269032401548</c:v>
                </c:pt>
                <c:pt idx="7">
                  <c:v>0.1911803700034459</c:v>
                </c:pt>
                <c:pt idx="8">
                  <c:v>0.41572674638306634</c:v>
                </c:pt>
                <c:pt idx="9">
                  <c:v>0.51149555142164427</c:v>
                </c:pt>
                <c:pt idx="10">
                  <c:v>0.82888528955001506</c:v>
                </c:pt>
                <c:pt idx="11">
                  <c:v>1.48093114814342</c:v>
                </c:pt>
                <c:pt idx="12">
                  <c:v>0.37528162178669638</c:v>
                </c:pt>
                <c:pt idx="13">
                  <c:v>0.37140526315861472</c:v>
                </c:pt>
                <c:pt idx="14">
                  <c:v>4.711907680759797E-2</c:v>
                </c:pt>
                <c:pt idx="15">
                  <c:v>5.5848702998941978E-2</c:v>
                </c:pt>
                <c:pt idx="16">
                  <c:v>0.53341499520920754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0-46DE-B8C7-02E4896C4A6C}"/>
            </c:ext>
          </c:extLst>
        </c:ser>
        <c:ser>
          <c:idx val="1"/>
          <c:order val="1"/>
          <c:tx>
            <c:v>Roasting</c:v>
          </c:tx>
          <c:invertIfNegative val="0"/>
          <c:val>
            <c:numRef>
              <c:f>'Weight loss data'!$K$4:$K$20</c:f>
              <c:numCache>
                <c:formatCode>0.000</c:formatCode>
                <c:ptCount val="17"/>
                <c:pt idx="0">
                  <c:v>2.4889845168893605</c:v>
                </c:pt>
                <c:pt idx="1">
                  <c:v>89.252881839531369</c:v>
                </c:pt>
                <c:pt idx="2">
                  <c:v>2.8951427361199955</c:v>
                </c:pt>
                <c:pt idx="3">
                  <c:v>4.3979165419226254</c:v>
                </c:pt>
                <c:pt idx="4">
                  <c:v>1.6348741773640001</c:v>
                </c:pt>
                <c:pt idx="5">
                  <c:v>6.5185765252783083</c:v>
                </c:pt>
                <c:pt idx="6">
                  <c:v>6.5421875953928277</c:v>
                </c:pt>
                <c:pt idx="7">
                  <c:v>2.6320825022469712</c:v>
                </c:pt>
                <c:pt idx="8">
                  <c:v>8.1286931550548083</c:v>
                </c:pt>
                <c:pt idx="9">
                  <c:v>5.4285663420038963</c:v>
                </c:pt>
                <c:pt idx="10">
                  <c:v>9.437509237944024</c:v>
                </c:pt>
                <c:pt idx="11">
                  <c:v>8.7048996221246622</c:v>
                </c:pt>
                <c:pt idx="12">
                  <c:v>2.7492201012186364</c:v>
                </c:pt>
                <c:pt idx="13">
                  <c:v>4.8253022251784294</c:v>
                </c:pt>
                <c:pt idx="14">
                  <c:v>2.8098184621661098</c:v>
                </c:pt>
                <c:pt idx="15">
                  <c:v>7.0258074464802149</c:v>
                </c:pt>
                <c:pt idx="16">
                  <c:v>5.2011564012024953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0-46DE-B8C7-02E4896C4A6C}"/>
            </c:ext>
          </c:extLst>
        </c:ser>
        <c:ser>
          <c:idx val="2"/>
          <c:order val="2"/>
          <c:tx>
            <c:v>Light bleach</c:v>
          </c:tx>
          <c:invertIfNegative val="0"/>
          <c:val>
            <c:numRef>
              <c:f>'Weight loss data'!$M$4:$M$20</c:f>
              <c:numCache>
                <c:formatCode>0.000</c:formatCode>
                <c:ptCount val="17"/>
                <c:pt idx="0">
                  <c:v>0.27371566047326973</c:v>
                </c:pt>
                <c:pt idx="1">
                  <c:v>68.163931434852927</c:v>
                </c:pt>
                <c:pt idx="2">
                  <c:v>0.94751307930066397</c:v>
                </c:pt>
                <c:pt idx="3">
                  <c:v>1.4622760115468585</c:v>
                </c:pt>
                <c:pt idx="4">
                  <c:v>0.31436235711473715</c:v>
                </c:pt>
                <c:pt idx="5">
                  <c:v>2.0647337087588249</c:v>
                </c:pt>
                <c:pt idx="6">
                  <c:v>1.3855174270713109</c:v>
                </c:pt>
                <c:pt idx="7">
                  <c:v>0.68288246154102972</c:v>
                </c:pt>
                <c:pt idx="8">
                  <c:v>2.2250322123518091</c:v>
                </c:pt>
                <c:pt idx="9">
                  <c:v>2.3624322437001974</c:v>
                </c:pt>
                <c:pt idx="10">
                  <c:v>1.3248885954723557</c:v>
                </c:pt>
                <c:pt idx="11">
                  <c:v>3.9752830328849149</c:v>
                </c:pt>
                <c:pt idx="12">
                  <c:v>5.415748703064831</c:v>
                </c:pt>
                <c:pt idx="13">
                  <c:v>1.5678562626436163</c:v>
                </c:pt>
                <c:pt idx="14">
                  <c:v>1.141249853109928</c:v>
                </c:pt>
                <c:pt idx="15">
                  <c:v>2.1102460892361843</c:v>
                </c:pt>
                <c:pt idx="16">
                  <c:v>2.8577876261080744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0-46DE-B8C7-02E4896C4A6C}"/>
            </c:ext>
          </c:extLst>
        </c:ser>
        <c:ser>
          <c:idx val="3"/>
          <c:order val="3"/>
          <c:tx>
            <c:v>Hard bleach</c:v>
          </c:tx>
          <c:invertIfNegative val="0"/>
          <c:val>
            <c:numRef>
              <c:f>'Weight loss data'!$O$4:$O$20</c:f>
              <c:numCache>
                <c:formatCode>0.000</c:formatCode>
                <c:ptCount val="17"/>
                <c:pt idx="0">
                  <c:v>0.28214124293223414</c:v>
                </c:pt>
                <c:pt idx="1">
                  <c:v>78.928756646530829</c:v>
                </c:pt>
                <c:pt idx="2">
                  <c:v>1.7658658881853511</c:v>
                </c:pt>
                <c:pt idx="3">
                  <c:v>1.8997504761726016</c:v>
                </c:pt>
                <c:pt idx="4">
                  <c:v>0.44521456431424644</c:v>
                </c:pt>
                <c:pt idx="5">
                  <c:v>2.4429826811408364</c:v>
                </c:pt>
                <c:pt idx="6">
                  <c:v>1.3493419605101031</c:v>
                </c:pt>
                <c:pt idx="7">
                  <c:v>1.085770838050274</c:v>
                </c:pt>
                <c:pt idx="8">
                  <c:v>3.4636546970812465</c:v>
                </c:pt>
                <c:pt idx="9">
                  <c:v>3.4658578131071702</c:v>
                </c:pt>
                <c:pt idx="10">
                  <c:v>4.9978742082802379</c:v>
                </c:pt>
                <c:pt idx="11">
                  <c:v>4.3535729759025017</c:v>
                </c:pt>
                <c:pt idx="12">
                  <c:v>31.730147440668105</c:v>
                </c:pt>
                <c:pt idx="13">
                  <c:v>2.711668876057685</c:v>
                </c:pt>
                <c:pt idx="14">
                  <c:v>2.2077261193438562</c:v>
                </c:pt>
                <c:pt idx="15">
                  <c:v>0.55463664489302078</c:v>
                </c:pt>
                <c:pt idx="16">
                  <c:v>4.1938218783176238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F0-46DE-B8C7-02E4896C4A6C}"/>
            </c:ext>
          </c:extLst>
        </c:ser>
        <c:ser>
          <c:idx val="4"/>
          <c:order val="4"/>
          <c:tx>
            <c:v>Light H2O2</c:v>
          </c:tx>
          <c:invertIfNegative val="0"/>
          <c:val>
            <c:numRef>
              <c:f>'Weight loss data'!$Q$4:$Q$20</c:f>
              <c:numCache>
                <c:formatCode>0.000</c:formatCode>
                <c:ptCount val="17"/>
                <c:pt idx="0">
                  <c:v>0.43483883297135834</c:v>
                </c:pt>
                <c:pt idx="1">
                  <c:v>66.835011780587124</c:v>
                </c:pt>
                <c:pt idx="2">
                  <c:v>0.19810295140265924</c:v>
                </c:pt>
                <c:pt idx="3">
                  <c:v>0.45673111497165531</c:v>
                </c:pt>
                <c:pt idx="4">
                  <c:v>0.12858749495470778</c:v>
                </c:pt>
                <c:pt idx="5">
                  <c:v>2.6389457256872952</c:v>
                </c:pt>
                <c:pt idx="6">
                  <c:v>0.96910176936167269</c:v>
                </c:pt>
                <c:pt idx="7">
                  <c:v>0.40722033772230887</c:v>
                </c:pt>
                <c:pt idx="8">
                  <c:v>1.7689194868202656</c:v>
                </c:pt>
                <c:pt idx="9">
                  <c:v>1.6705534889377891</c:v>
                </c:pt>
                <c:pt idx="10">
                  <c:v>0.99017881370972771</c:v>
                </c:pt>
                <c:pt idx="11">
                  <c:v>2.4848201987137521</c:v>
                </c:pt>
                <c:pt idx="12">
                  <c:v>1.0576834403866142</c:v>
                </c:pt>
                <c:pt idx="13">
                  <c:v>0.7774899620344633</c:v>
                </c:pt>
                <c:pt idx="14">
                  <c:v>0.15839070631382893</c:v>
                </c:pt>
                <c:pt idx="15">
                  <c:v>0.21079474190423064</c:v>
                </c:pt>
                <c:pt idx="16">
                  <c:v>1.3540593181760601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0-46DE-B8C7-02E4896C4A6C}"/>
            </c:ext>
          </c:extLst>
        </c:ser>
        <c:ser>
          <c:idx val="5"/>
          <c:order val="5"/>
          <c:tx>
            <c:v>Hard H2O2</c:v>
          </c:tx>
          <c:invertIfNegative val="0"/>
          <c:val>
            <c:numRef>
              <c:f>'Weight loss data'!$S$4:$S$20</c:f>
              <c:numCache>
                <c:formatCode>0.000</c:formatCode>
                <c:ptCount val="17"/>
                <c:pt idx="0">
                  <c:v>0.79382913596114235</c:v>
                </c:pt>
                <c:pt idx="1">
                  <c:v>87.566100366306685</c:v>
                </c:pt>
                <c:pt idx="2">
                  <c:v>1.2060112283977316</c:v>
                </c:pt>
                <c:pt idx="3">
                  <c:v>1.5810610683518511</c:v>
                </c:pt>
                <c:pt idx="4">
                  <c:v>0.59009400563824166</c:v>
                </c:pt>
                <c:pt idx="5">
                  <c:v>4.3779187528406291</c:v>
                </c:pt>
                <c:pt idx="6">
                  <c:v>2.2882951506377731</c:v>
                </c:pt>
                <c:pt idx="7">
                  <c:v>3.3296076750741399</c:v>
                </c:pt>
                <c:pt idx="8">
                  <c:v>6.1114578258059185</c:v>
                </c:pt>
                <c:pt idx="9">
                  <c:v>3.7160548654145944</c:v>
                </c:pt>
                <c:pt idx="10">
                  <c:v>5.65793087364536</c:v>
                </c:pt>
                <c:pt idx="11">
                  <c:v>4.8265441730812197</c:v>
                </c:pt>
                <c:pt idx="12">
                  <c:v>6.6383186904426639</c:v>
                </c:pt>
                <c:pt idx="13">
                  <c:v>2.8874724845350443</c:v>
                </c:pt>
                <c:pt idx="14">
                  <c:v>0.80453132903821256</c:v>
                </c:pt>
                <c:pt idx="15">
                  <c:v>0.73408513547419663</c:v>
                </c:pt>
                <c:pt idx="16">
                  <c:v>2.5210820614018377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F0-46DE-B8C7-02E4896C4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11155040"/>
        <c:axId val="-1090460592"/>
      </c:barChart>
      <c:catAx>
        <c:axId val="-111115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90460592"/>
        <c:crosses val="autoZero"/>
        <c:auto val="1"/>
        <c:lblAlgn val="ctr"/>
        <c:lblOffset val="100"/>
        <c:noMultiLvlLbl val="0"/>
      </c:catAx>
      <c:valAx>
        <c:axId val="-10904605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-1111155040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'Weight loss data'!$H$4</c:f>
              <c:strCache>
                <c:ptCount val="1"/>
                <c:pt idx="0">
                  <c:v>Blank (cockles)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data'!$I$4,'Weight loss data'!$K$4,'Weight loss data'!$M$4,'Weight loss data'!$O$4,'Weight loss data'!$Q$4,'Weight loss data'!$S$4)</c:f>
              <c:numCache>
                <c:formatCode>0.000</c:formatCode>
                <c:ptCount val="6"/>
                <c:pt idx="0">
                  <c:v>0.43397517272824343</c:v>
                </c:pt>
                <c:pt idx="1">
                  <c:v>2.4889845168893605</c:v>
                </c:pt>
                <c:pt idx="2">
                  <c:v>0.27371566047326973</c:v>
                </c:pt>
                <c:pt idx="3">
                  <c:v>0.28214124293223414</c:v>
                </c:pt>
                <c:pt idx="4">
                  <c:v>0.43483883297135834</c:v>
                </c:pt>
                <c:pt idx="5">
                  <c:v>0.79382913596114235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B-4D45-BF00-0FB59E0B13CA}"/>
            </c:ext>
          </c:extLst>
        </c:ser>
        <c:ser>
          <c:idx val="1"/>
          <c:order val="1"/>
          <c:tx>
            <c:strRef>
              <c:f>'Weight loss data'!$H$5</c:f>
              <c:strCache>
                <c:ptCount val="1"/>
                <c:pt idx="0">
                  <c:v>Standard (raisins)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data'!$I$5,'Weight loss data'!$K$5,'Weight loss data'!$M$5,'Weight loss data'!$O$5,'Weight loss data'!$Q$5,'Weight loss data'!$S$5)</c:f>
              <c:numCache>
                <c:formatCode>0.000</c:formatCode>
                <c:ptCount val="6"/>
                <c:pt idx="0">
                  <c:v>33.799690882554074</c:v>
                </c:pt>
                <c:pt idx="1">
                  <c:v>89.252881839531369</c:v>
                </c:pt>
                <c:pt idx="2">
                  <c:v>68.163931434852927</c:v>
                </c:pt>
                <c:pt idx="3">
                  <c:v>78.928756646530829</c:v>
                </c:pt>
                <c:pt idx="4">
                  <c:v>66.835011780587124</c:v>
                </c:pt>
                <c:pt idx="5">
                  <c:v>87.566100366306685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B-4D45-BF00-0FB59E0B13CA}"/>
            </c:ext>
          </c:extLst>
        </c:ser>
        <c:ser>
          <c:idx val="2"/>
          <c:order val="2"/>
          <c:tx>
            <c:strRef>
              <c:f>'Weight loss data'!$H$6</c:f>
              <c:strCache>
                <c:ptCount val="1"/>
                <c:pt idx="0">
                  <c:v>Barbatia novaezealandiae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data'!$I$6,'Weight loss data'!$K$6,'Weight loss data'!$M$6,'Weight loss data'!$O$6,'Weight loss data'!$Q$6,'Weight loss data'!$S$6)</c:f>
              <c:numCache>
                <c:formatCode>0.000</c:formatCode>
                <c:ptCount val="6"/>
                <c:pt idx="0">
                  <c:v>2.933389183794884E-2</c:v>
                </c:pt>
                <c:pt idx="1">
                  <c:v>2.8951427361199955</c:v>
                </c:pt>
                <c:pt idx="2">
                  <c:v>0.94751307930066397</c:v>
                </c:pt>
                <c:pt idx="3">
                  <c:v>1.7658658881853511</c:v>
                </c:pt>
                <c:pt idx="4">
                  <c:v>0.19810295140265924</c:v>
                </c:pt>
                <c:pt idx="5">
                  <c:v>1.2060112283977316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B-4D45-BF00-0FB59E0B13CA}"/>
            </c:ext>
          </c:extLst>
        </c:ser>
        <c:ser>
          <c:idx val="3"/>
          <c:order val="3"/>
          <c:tx>
            <c:strRef>
              <c:f>'Weight loss data'!$H$7</c:f>
              <c:strCache>
                <c:ptCount val="1"/>
                <c:pt idx="0">
                  <c:v>Cardita distorta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data'!$I$7,'Weight loss data'!$K$7,'Weight loss data'!$M$7,'Weight loss data'!$O$7,'Weight loss data'!$Q$7,'Weight loss data'!$S$7)</c:f>
              <c:numCache>
                <c:formatCode>0.000</c:formatCode>
                <c:ptCount val="6"/>
                <c:pt idx="0">
                  <c:v>0.17953424171956242</c:v>
                </c:pt>
                <c:pt idx="1">
                  <c:v>4.3979165419226254</c:v>
                </c:pt>
                <c:pt idx="2">
                  <c:v>1.4622760115468585</c:v>
                </c:pt>
                <c:pt idx="3">
                  <c:v>1.8997504761726016</c:v>
                </c:pt>
                <c:pt idx="4">
                  <c:v>0.45673111497165531</c:v>
                </c:pt>
                <c:pt idx="5">
                  <c:v>1.5810610683518511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DB-4D45-BF00-0FB59E0B13CA}"/>
            </c:ext>
          </c:extLst>
        </c:ser>
        <c:ser>
          <c:idx val="4"/>
          <c:order val="4"/>
          <c:tx>
            <c:strRef>
              <c:f>'Weight loss data'!$H$8</c:f>
              <c:strCache>
                <c:ptCount val="1"/>
                <c:pt idx="0">
                  <c:v>Calloria inconspicua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data'!$I$8,'Weight loss data'!$K$8,'Weight loss data'!$M$8,'Weight loss data'!$O$8,'Weight loss data'!$Q$8,'Weight loss data'!$S$8)</c:f>
              <c:numCache>
                <c:formatCode>0.000</c:formatCode>
                <c:ptCount val="6"/>
                <c:pt idx="0">
                  <c:v>3.482267261779879E-2</c:v>
                </c:pt>
                <c:pt idx="1">
                  <c:v>1.6348741773640001</c:v>
                </c:pt>
                <c:pt idx="2">
                  <c:v>0.31436235711473715</c:v>
                </c:pt>
                <c:pt idx="3">
                  <c:v>0.44521456431424644</c:v>
                </c:pt>
                <c:pt idx="4">
                  <c:v>0.12858749495470778</c:v>
                </c:pt>
                <c:pt idx="5">
                  <c:v>0.59009400563824166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DB-4D45-BF00-0FB59E0B13CA}"/>
            </c:ext>
          </c:extLst>
        </c:ser>
        <c:ser>
          <c:idx val="5"/>
          <c:order val="5"/>
          <c:tx>
            <c:strRef>
              <c:f>'Weight loss data'!$H$9</c:f>
              <c:strCache>
                <c:ptCount val="1"/>
                <c:pt idx="0">
                  <c:v>Celleporaria emancipata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data'!$I$9,'Weight loss data'!$K$9,'Weight loss data'!$M$9,'Weight loss data'!$O$9,'Weight loss data'!$Q$9,'Weight loss data'!$S$9)</c:f>
              <c:numCache>
                <c:formatCode>0.000</c:formatCode>
                <c:ptCount val="6"/>
                <c:pt idx="0">
                  <c:v>3.7589303438823678</c:v>
                </c:pt>
                <c:pt idx="1">
                  <c:v>6.5185765252783083</c:v>
                </c:pt>
                <c:pt idx="2">
                  <c:v>2.0647337087588249</c:v>
                </c:pt>
                <c:pt idx="3">
                  <c:v>2.4429826811408364</c:v>
                </c:pt>
                <c:pt idx="4">
                  <c:v>2.6389457256872952</c:v>
                </c:pt>
                <c:pt idx="5">
                  <c:v>4.3779187528406291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DB-4D45-BF00-0FB59E0B13CA}"/>
            </c:ext>
          </c:extLst>
        </c:ser>
        <c:ser>
          <c:idx val="6"/>
          <c:order val="6"/>
          <c:tx>
            <c:strRef>
              <c:f>'Weight loss data'!$H$10</c:f>
              <c:strCache>
                <c:ptCount val="1"/>
                <c:pt idx="0">
                  <c:v>Evechinus chloroticus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data'!$I$10,'Weight loss data'!$K$10,'Weight loss data'!$M$10,'Weight loss data'!$O$10,'Weight loss data'!$Q$10,'Weight loss data'!$S$10)</c:f>
              <c:numCache>
                <c:formatCode>0.000</c:formatCode>
                <c:ptCount val="6"/>
                <c:pt idx="0">
                  <c:v>0.26696269032401548</c:v>
                </c:pt>
                <c:pt idx="1">
                  <c:v>6.5421875953928277</c:v>
                </c:pt>
                <c:pt idx="2">
                  <c:v>1.3855174270713109</c:v>
                </c:pt>
                <c:pt idx="3">
                  <c:v>1.3493419605101031</c:v>
                </c:pt>
                <c:pt idx="4">
                  <c:v>0.96910176936167269</c:v>
                </c:pt>
                <c:pt idx="5">
                  <c:v>2.2882951506377731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DB-4D45-BF00-0FB59E0B13CA}"/>
            </c:ext>
          </c:extLst>
        </c:ser>
        <c:ser>
          <c:idx val="7"/>
          <c:order val="7"/>
          <c:tx>
            <c:strRef>
              <c:f>'Weight loss data'!$H$11</c:f>
              <c:strCache>
                <c:ptCount val="1"/>
                <c:pt idx="0">
                  <c:v>Austromegabalanus psittacus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data'!$I$11,'Weight loss data'!$K$11,'Weight loss data'!$M$11,'Weight loss data'!$O$11,'Weight loss data'!$Q$11,'Weight loss data'!$S$11)</c:f>
              <c:numCache>
                <c:formatCode>0.000</c:formatCode>
                <c:ptCount val="6"/>
                <c:pt idx="0">
                  <c:v>0.1911803700034459</c:v>
                </c:pt>
                <c:pt idx="1">
                  <c:v>2.6320825022469712</c:v>
                </c:pt>
                <c:pt idx="2">
                  <c:v>0.68288246154102972</c:v>
                </c:pt>
                <c:pt idx="3">
                  <c:v>1.085770838050274</c:v>
                </c:pt>
                <c:pt idx="4">
                  <c:v>0.40722033772230887</c:v>
                </c:pt>
                <c:pt idx="5">
                  <c:v>3.3296076750741399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DB-4D45-BF00-0FB59E0B13CA}"/>
            </c:ext>
          </c:extLst>
        </c:ser>
        <c:ser>
          <c:idx val="8"/>
          <c:order val="8"/>
          <c:tx>
            <c:strRef>
              <c:f>'Weight loss data'!$H$12</c:f>
              <c:strCache>
                <c:ptCount val="1"/>
                <c:pt idx="0">
                  <c:v>Galeolaria hystrix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data'!$I$12,'Weight loss data'!$K$12,'Weight loss data'!$M$12,'Weight loss data'!$O$12,'Weight loss data'!$Q$12,'Weight loss data'!$S$12)</c:f>
              <c:numCache>
                <c:formatCode>0.000</c:formatCode>
                <c:ptCount val="6"/>
                <c:pt idx="0">
                  <c:v>0.41572674638306634</c:v>
                </c:pt>
                <c:pt idx="1">
                  <c:v>8.1286931550548083</c:v>
                </c:pt>
                <c:pt idx="2">
                  <c:v>2.2250322123518091</c:v>
                </c:pt>
                <c:pt idx="3">
                  <c:v>3.4636546970812465</c:v>
                </c:pt>
                <c:pt idx="4">
                  <c:v>1.7689194868202656</c:v>
                </c:pt>
                <c:pt idx="5">
                  <c:v>6.1114578258059185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DB-4D45-BF00-0FB59E0B13CA}"/>
            </c:ext>
          </c:extLst>
        </c:ser>
        <c:ser>
          <c:idx val="9"/>
          <c:order val="9"/>
          <c:tx>
            <c:strRef>
              <c:f>'Weight loss data'!$H$13</c:f>
              <c:strCache>
                <c:ptCount val="1"/>
                <c:pt idx="0">
                  <c:v>Hornera foliacea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data'!$I$13,'Weight loss data'!$K$13,'Weight loss data'!$M$13,'Weight loss data'!$O$13,'Weight loss data'!$Q$13,'Weight loss data'!$S$13)</c:f>
              <c:numCache>
                <c:formatCode>0.000</c:formatCode>
                <c:ptCount val="6"/>
                <c:pt idx="0">
                  <c:v>0.51149555142164427</c:v>
                </c:pt>
                <c:pt idx="1">
                  <c:v>5.4285663420038963</c:v>
                </c:pt>
                <c:pt idx="2">
                  <c:v>2.3624322437001974</c:v>
                </c:pt>
                <c:pt idx="3">
                  <c:v>3.4658578131071702</c:v>
                </c:pt>
                <c:pt idx="4">
                  <c:v>1.6705534889377891</c:v>
                </c:pt>
                <c:pt idx="5">
                  <c:v>3.7160548654145944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DB-4D45-BF00-0FB59E0B13CA}"/>
            </c:ext>
          </c:extLst>
        </c:ser>
        <c:ser>
          <c:idx val="10"/>
          <c:order val="10"/>
          <c:tx>
            <c:strRef>
              <c:f>'Weight loss data'!$H$14</c:f>
              <c:strCache>
                <c:ptCount val="1"/>
                <c:pt idx="0">
                  <c:v>Haliotis iris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data'!$I$14,'Weight loss data'!$K$14,'Weight loss data'!$M$14,'Weight loss data'!$O$14,'Weight loss data'!$Q$14,'Weight loss data'!$S$14)</c:f>
              <c:numCache>
                <c:formatCode>0.000</c:formatCode>
                <c:ptCount val="6"/>
                <c:pt idx="0">
                  <c:v>0.82888528955001506</c:v>
                </c:pt>
                <c:pt idx="1">
                  <c:v>9.437509237944024</c:v>
                </c:pt>
                <c:pt idx="2">
                  <c:v>1.3248885954723557</c:v>
                </c:pt>
                <c:pt idx="3">
                  <c:v>4.9978742082802379</c:v>
                </c:pt>
                <c:pt idx="4">
                  <c:v>0.99017881370972771</c:v>
                </c:pt>
                <c:pt idx="5">
                  <c:v>5.65793087364536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DB-4D45-BF00-0FB59E0B13CA}"/>
            </c:ext>
          </c:extLst>
        </c:ser>
        <c:ser>
          <c:idx val="11"/>
          <c:order val="11"/>
          <c:tx>
            <c:strRef>
              <c:f>'Weight loss data'!$H$15</c:f>
              <c:strCache>
                <c:ptCount val="1"/>
                <c:pt idx="0">
                  <c:v>Hippomenella vellicata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data'!$I$15,'Weight loss data'!$K$15,'Weight loss data'!$M$15,'Weight loss data'!$O$15,'Weight loss data'!$Q$15,'Weight loss data'!$S$15)</c:f>
              <c:numCache>
                <c:formatCode>0.000</c:formatCode>
                <c:ptCount val="6"/>
                <c:pt idx="0">
                  <c:v>1.48093114814342</c:v>
                </c:pt>
                <c:pt idx="1">
                  <c:v>8.7048996221246622</c:v>
                </c:pt>
                <c:pt idx="2">
                  <c:v>3.9752830328849149</c:v>
                </c:pt>
                <c:pt idx="3">
                  <c:v>4.3535729759025017</c:v>
                </c:pt>
                <c:pt idx="4">
                  <c:v>2.4848201987137521</c:v>
                </c:pt>
                <c:pt idx="5">
                  <c:v>4.8265441730812197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BDB-4D45-BF00-0FB59E0B13CA}"/>
            </c:ext>
          </c:extLst>
        </c:ser>
        <c:ser>
          <c:idx val="12"/>
          <c:order val="12"/>
          <c:tx>
            <c:strRef>
              <c:f>'Weight loss data'!$H$16</c:f>
              <c:strCache>
                <c:ptCount val="1"/>
                <c:pt idx="0">
                  <c:v>Atrina zelandica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data'!$I$16,'Weight loss data'!$K$16,'Weight loss data'!$M$16,'Weight loss data'!$O$16,'Weight loss data'!$Q$16,'Weight loss data'!$S$16)</c:f>
              <c:numCache>
                <c:formatCode>0.000</c:formatCode>
                <c:ptCount val="6"/>
                <c:pt idx="0">
                  <c:v>0.37528162178669638</c:v>
                </c:pt>
                <c:pt idx="1">
                  <c:v>2.7492201012186364</c:v>
                </c:pt>
                <c:pt idx="2">
                  <c:v>5.415748703064831</c:v>
                </c:pt>
                <c:pt idx="3">
                  <c:v>31.730147440668105</c:v>
                </c:pt>
                <c:pt idx="4">
                  <c:v>1.0576834403866142</c:v>
                </c:pt>
                <c:pt idx="5">
                  <c:v>6.6383186904426639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DB-4D45-BF00-0FB59E0B13CA}"/>
            </c:ext>
          </c:extLst>
        </c:ser>
        <c:ser>
          <c:idx val="13"/>
          <c:order val="13"/>
          <c:tx>
            <c:strRef>
              <c:f>'Weight loss data'!$H$17</c:f>
              <c:strCache>
                <c:ptCount val="1"/>
                <c:pt idx="0">
                  <c:v>Hornera robusta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data'!$I$17,'Weight loss data'!$K$17,'Weight loss data'!$M$17,'Weight loss data'!$O$17,'Weight loss data'!$Q$17,'Weight loss data'!$S$17)</c:f>
              <c:numCache>
                <c:formatCode>0.000</c:formatCode>
                <c:ptCount val="6"/>
                <c:pt idx="0">
                  <c:v>0.37140526315861472</c:v>
                </c:pt>
                <c:pt idx="1">
                  <c:v>4.8253022251784294</c:v>
                </c:pt>
                <c:pt idx="2">
                  <c:v>1.5678562626436163</c:v>
                </c:pt>
                <c:pt idx="3">
                  <c:v>2.711668876057685</c:v>
                </c:pt>
                <c:pt idx="4">
                  <c:v>0.7774899620344633</c:v>
                </c:pt>
                <c:pt idx="5">
                  <c:v>2.8874724845350443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DB-4D45-BF00-0FB59E0B13CA}"/>
            </c:ext>
          </c:extLst>
        </c:ser>
        <c:ser>
          <c:idx val="14"/>
          <c:order val="14"/>
          <c:tx>
            <c:strRef>
              <c:f>'Weight loss data'!$H$18</c:f>
              <c:strCache>
                <c:ptCount val="1"/>
                <c:pt idx="0">
                  <c:v>Mytilus galloprovincialis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data'!$I$18,'Weight loss data'!$K$18,'Weight loss data'!$M$18,'Weight loss data'!$O$18,'Weight loss data'!$Q$18,'Weight loss data'!$S$18)</c:f>
              <c:numCache>
                <c:formatCode>0.000</c:formatCode>
                <c:ptCount val="6"/>
                <c:pt idx="0">
                  <c:v>4.711907680759797E-2</c:v>
                </c:pt>
                <c:pt idx="1">
                  <c:v>2.8098184621661098</c:v>
                </c:pt>
                <c:pt idx="2">
                  <c:v>1.141249853109928</c:v>
                </c:pt>
                <c:pt idx="3">
                  <c:v>2.2077261193438562</c:v>
                </c:pt>
                <c:pt idx="4">
                  <c:v>0.15839070631382893</c:v>
                </c:pt>
                <c:pt idx="5">
                  <c:v>0.80453132903821256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DB-4D45-BF00-0FB59E0B13CA}"/>
            </c:ext>
          </c:extLst>
        </c:ser>
        <c:ser>
          <c:idx val="15"/>
          <c:order val="15"/>
          <c:tx>
            <c:strRef>
              <c:f>'Weight loss data'!$H$20</c:f>
              <c:strCache>
                <c:ptCount val="1"/>
                <c:pt idx="0">
                  <c:v>Elminius modestus </c:v>
                </c:pt>
              </c:strCache>
            </c:strRef>
          </c:tx>
          <c:invertIfNegative val="0"/>
          <c:cat>
            <c:strRef>
              <c:f>('Weight loss data'!$I$2,'Weight loss data'!$K$2,'Weight loss data'!$M$2,'Weight loss data'!$O$2,'Weight loss data'!$Q$2,'Weight loss data'!$S$2)</c:f>
              <c:strCache>
                <c:ptCount val="6"/>
                <c:pt idx="0">
                  <c:v>Control</c:v>
                </c:pt>
                <c:pt idx="1">
                  <c:v>Roasting</c:v>
                </c:pt>
                <c:pt idx="2">
                  <c:v>Light Bleach</c:v>
                </c:pt>
                <c:pt idx="3">
                  <c:v>Hard Bleach</c:v>
                </c:pt>
                <c:pt idx="4">
                  <c:v>Light H2O2</c:v>
                </c:pt>
                <c:pt idx="5">
                  <c:v>Hard H2O2</c:v>
                </c:pt>
              </c:strCache>
            </c:strRef>
          </c:cat>
          <c:val>
            <c:numRef>
              <c:f>('Weight loss data'!$I$20,'Weight loss data'!$K$20,'Weight loss data'!$M$20,'Weight loss data'!$O$20,'Weight loss data'!$Q$20,'Weight loss data'!$S$20)</c:f>
              <c:numCache>
                <c:formatCode>0.000</c:formatCode>
                <c:ptCount val="6"/>
                <c:pt idx="0">
                  <c:v>0.53341499520920754</c:v>
                </c:pt>
                <c:pt idx="1">
                  <c:v>5.2011564012024953</c:v>
                </c:pt>
                <c:pt idx="2">
                  <c:v>2.8577876261080744</c:v>
                </c:pt>
                <c:pt idx="3">
                  <c:v>4.1938218783176238</c:v>
                </c:pt>
                <c:pt idx="4">
                  <c:v>1.3540593181760601</c:v>
                </c:pt>
                <c:pt idx="5">
                  <c:v>2.5210820614018377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BDB-4D45-BF00-0FB59E0B1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0272784"/>
        <c:axId val="-1090268704"/>
      </c:barChart>
      <c:catAx>
        <c:axId val="-109027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090268704"/>
        <c:crosses val="autoZero"/>
        <c:auto val="1"/>
        <c:lblAlgn val="ctr"/>
        <c:lblOffset val="100"/>
        <c:noMultiLvlLbl val="0"/>
      </c:catAx>
      <c:valAx>
        <c:axId val="-1090268704"/>
        <c:scaling>
          <c:orientation val="minMax"/>
          <c:max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-1090272784"/>
        <c:crosses val="autoZero"/>
        <c:crossBetween val="between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522112</xdr:colOff>
      <xdr:row>51</xdr:row>
      <xdr:rowOff>131233</xdr:rowOff>
    </xdr:from>
    <xdr:to>
      <xdr:col>21</xdr:col>
      <xdr:colOff>0</xdr:colOff>
      <xdr:row>80</xdr:row>
      <xdr:rowOff>183446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620889</xdr:colOff>
      <xdr:row>23</xdr:row>
      <xdr:rowOff>60677</xdr:rowOff>
    </xdr:from>
    <xdr:to>
      <xdr:col>19</xdr:col>
      <xdr:colOff>479777</xdr:colOff>
      <xdr:row>50</xdr:row>
      <xdr:rowOff>112888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y@dickinson.edu" TargetMode="External"/><Relationship Id="rId2" Type="http://schemas.openxmlformats.org/officeDocument/2006/relationships/hyperlink" Target="mailto:nudibee@gmail.com" TargetMode="External"/><Relationship Id="rId1" Type="http://schemas.openxmlformats.org/officeDocument/2006/relationships/hyperlink" Target="mailto:abby.smith@otago.ac.zn" TargetMode="External"/><Relationship Id="rId5" Type="http://schemas.openxmlformats.org/officeDocument/2006/relationships/hyperlink" Target="mailto:zehenderson@gmail.com" TargetMode="External"/><Relationship Id="rId4" Type="http://schemas.openxmlformats.org/officeDocument/2006/relationships/hyperlink" Target="mailto:winda002@student.otago.ac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lluscs.otago.ac.nz/index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ColWidth="11" defaultRowHeight="15.75"/>
  <cols>
    <col min="1" max="1" width="17.5" customWidth="1"/>
    <col min="2" max="2" width="16.875" customWidth="1"/>
  </cols>
  <sheetData>
    <row r="1" spans="1:4" ht="21">
      <c r="A1" s="8" t="s">
        <v>727</v>
      </c>
    </row>
    <row r="2" spans="1:4" ht="21">
      <c r="A2" s="8"/>
    </row>
    <row r="3" spans="1:4">
      <c r="A3" s="7" t="s">
        <v>610</v>
      </c>
    </row>
    <row r="4" spans="1:4">
      <c r="A4" t="s">
        <v>600</v>
      </c>
      <c r="B4" s="87" t="s">
        <v>601</v>
      </c>
      <c r="D4" t="s">
        <v>728</v>
      </c>
    </row>
    <row r="5" spans="1:4">
      <c r="A5" t="s">
        <v>602</v>
      </c>
      <c r="B5" s="87" t="s">
        <v>603</v>
      </c>
    </row>
    <row r="6" spans="1:4">
      <c r="A6" t="s">
        <v>604</v>
      </c>
      <c r="B6" s="87" t="s">
        <v>605</v>
      </c>
    </row>
    <row r="7" spans="1:4">
      <c r="A7" t="s">
        <v>606</v>
      </c>
      <c r="B7" s="87" t="s">
        <v>607</v>
      </c>
    </row>
    <row r="8" spans="1:4">
      <c r="A8" t="s">
        <v>608</v>
      </c>
      <c r="B8" s="87" t="s">
        <v>609</v>
      </c>
    </row>
    <row r="10" spans="1:4">
      <c r="A10" s="7" t="s">
        <v>611</v>
      </c>
      <c r="B10" t="s">
        <v>23</v>
      </c>
      <c r="C10" t="s">
        <v>24</v>
      </c>
    </row>
    <row r="11" spans="1:4">
      <c r="B11" t="s">
        <v>583</v>
      </c>
      <c r="C11" t="s">
        <v>599</v>
      </c>
    </row>
    <row r="12" spans="1:4">
      <c r="B12" t="s">
        <v>584</v>
      </c>
      <c r="C12" t="s">
        <v>539</v>
      </c>
    </row>
    <row r="13" spans="1:4">
      <c r="B13" t="s">
        <v>585</v>
      </c>
      <c r="C13" t="s">
        <v>538</v>
      </c>
    </row>
    <row r="14" spans="1:4">
      <c r="B14" t="s">
        <v>586</v>
      </c>
      <c r="C14" t="s">
        <v>581</v>
      </c>
    </row>
    <row r="15" spans="1:4">
      <c r="B15" t="s">
        <v>732</v>
      </c>
      <c r="C15" t="s">
        <v>733</v>
      </c>
    </row>
  </sheetData>
  <hyperlinks>
    <hyperlink ref="B4" r:id="rId1"/>
    <hyperlink ref="B6" r:id="rId2"/>
    <hyperlink ref="B7" r:id="rId3"/>
    <hyperlink ref="B8" r:id="rId4"/>
    <hyperlink ref="B5" r:id="rId5"/>
  </hyperlink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125" zoomScaleNormal="125" zoomScalePageLayoutView="125" workbookViewId="0">
      <selection activeCell="C22" sqref="C22"/>
    </sheetView>
  </sheetViews>
  <sheetFormatPr defaultColWidth="11" defaultRowHeight="15.75"/>
  <cols>
    <col min="1" max="1" width="8.625" customWidth="1"/>
    <col min="2" max="3" width="14.625" customWidth="1"/>
    <col min="4" max="4" width="13.375" customWidth="1"/>
    <col min="5" max="5" width="16.125" customWidth="1"/>
    <col min="6" max="6" width="43.125" customWidth="1"/>
    <col min="7" max="7" width="24.375" customWidth="1"/>
    <col min="8" max="8" width="2.375" customWidth="1"/>
    <col min="9" max="9" width="29.5" customWidth="1"/>
    <col min="10" max="10" width="8.875" customWidth="1"/>
    <col min="13" max="13" width="16" customWidth="1"/>
    <col min="14" max="14" width="9.875" customWidth="1"/>
    <col min="15" max="15" width="3.125" customWidth="1"/>
    <col min="18" max="18" width="27.5" customWidth="1"/>
    <col min="19" max="19" width="52.875" customWidth="1"/>
  </cols>
  <sheetData>
    <row r="1" spans="1:22" ht="21">
      <c r="A1" s="8" t="s">
        <v>729</v>
      </c>
      <c r="D1" s="8"/>
    </row>
    <row r="2" spans="1:2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7" customFormat="1">
      <c r="B3" s="11" t="s">
        <v>27</v>
      </c>
      <c r="C3" s="11"/>
      <c r="D3" s="11"/>
      <c r="E3" s="11"/>
      <c r="F3" s="18"/>
      <c r="I3" s="11" t="s">
        <v>29</v>
      </c>
      <c r="J3" s="11"/>
      <c r="K3" s="11"/>
      <c r="L3" s="11"/>
      <c r="M3" s="11"/>
      <c r="N3" s="11"/>
      <c r="O3" s="5"/>
    </row>
    <row r="4" spans="1:22" s="10" customFormat="1" ht="31.5">
      <c r="A4" s="9" t="s">
        <v>346</v>
      </c>
      <c r="B4" s="9" t="s">
        <v>25</v>
      </c>
      <c r="C4" s="9" t="s">
        <v>32</v>
      </c>
      <c r="D4" s="9" t="s">
        <v>28</v>
      </c>
      <c r="E4" s="9" t="s">
        <v>26</v>
      </c>
      <c r="F4" s="9" t="s">
        <v>2</v>
      </c>
      <c r="G4" s="15" t="s">
        <v>393</v>
      </c>
      <c r="H4" s="9"/>
      <c r="I4" s="9" t="s">
        <v>30</v>
      </c>
      <c r="J4" s="9" t="s">
        <v>432</v>
      </c>
      <c r="K4" s="9" t="s">
        <v>33</v>
      </c>
      <c r="L4" s="9" t="s">
        <v>34</v>
      </c>
      <c r="M4" s="9" t="s">
        <v>35</v>
      </c>
      <c r="N4" s="9" t="s">
        <v>375</v>
      </c>
      <c r="O4" s="5"/>
      <c r="P4" s="10" t="s">
        <v>344</v>
      </c>
      <c r="Q4" s="10" t="s">
        <v>345</v>
      </c>
      <c r="R4" s="10" t="s">
        <v>18</v>
      </c>
      <c r="S4" s="9" t="s">
        <v>31</v>
      </c>
    </row>
    <row r="5" spans="1:22" s="93" customFormat="1">
      <c r="A5" s="91" t="s">
        <v>664</v>
      </c>
      <c r="B5" s="91" t="s">
        <v>612</v>
      </c>
      <c r="C5" s="91" t="s">
        <v>613</v>
      </c>
      <c r="D5" s="91" t="s">
        <v>614</v>
      </c>
      <c r="E5" s="91" t="s">
        <v>615</v>
      </c>
      <c r="F5" s="92" t="s">
        <v>616</v>
      </c>
      <c r="G5" s="91" t="s">
        <v>617</v>
      </c>
      <c r="H5" s="91"/>
      <c r="I5" s="91" t="s">
        <v>704</v>
      </c>
      <c r="J5" s="91" t="s">
        <v>705</v>
      </c>
      <c r="K5" s="91" t="s">
        <v>372</v>
      </c>
      <c r="L5" s="91" t="s">
        <v>355</v>
      </c>
      <c r="M5" s="91" t="s">
        <v>708</v>
      </c>
      <c r="N5" s="96">
        <v>41255</v>
      </c>
      <c r="O5" s="90"/>
      <c r="P5" s="93">
        <v>-46.87</v>
      </c>
      <c r="Q5" s="93">
        <v>168.15</v>
      </c>
      <c r="R5" s="93" t="s">
        <v>706</v>
      </c>
      <c r="S5" s="91" t="s">
        <v>707</v>
      </c>
    </row>
    <row r="6" spans="1:22">
      <c r="A6" s="5" t="s">
        <v>327</v>
      </c>
      <c r="B6" s="5" t="s">
        <v>377</v>
      </c>
      <c r="C6" s="5" t="s">
        <v>384</v>
      </c>
      <c r="D6" s="5" t="s">
        <v>385</v>
      </c>
      <c r="E6" s="5" t="s">
        <v>382</v>
      </c>
      <c r="F6" s="1" t="s">
        <v>383</v>
      </c>
      <c r="G6" s="5" t="s">
        <v>431</v>
      </c>
      <c r="H6" s="5"/>
      <c r="I6" s="5" t="s">
        <v>359</v>
      </c>
      <c r="J6" s="5" t="s">
        <v>360</v>
      </c>
      <c r="K6" s="5" t="s">
        <v>374</v>
      </c>
      <c r="L6" s="5">
        <v>8</v>
      </c>
      <c r="M6" s="5" t="s">
        <v>356</v>
      </c>
      <c r="N6" s="20">
        <v>40879</v>
      </c>
      <c r="O6" s="5"/>
      <c r="P6" s="21">
        <v>-46.96</v>
      </c>
      <c r="Q6" s="21">
        <v>168.13</v>
      </c>
      <c r="R6" s="21" t="s">
        <v>521</v>
      </c>
      <c r="S6" s="5" t="s">
        <v>381</v>
      </c>
      <c r="T6" s="5"/>
      <c r="U6" s="5"/>
      <c r="V6" s="5"/>
    </row>
    <row r="7" spans="1:22">
      <c r="A7" s="5" t="s">
        <v>326</v>
      </c>
      <c r="B7" s="5" t="s">
        <v>376</v>
      </c>
      <c r="C7" s="5" t="s">
        <v>420</v>
      </c>
      <c r="D7" s="5" t="s">
        <v>421</v>
      </c>
      <c r="E7" s="5" t="s">
        <v>422</v>
      </c>
      <c r="F7" s="5" t="s">
        <v>433</v>
      </c>
      <c r="G7" s="5" t="s">
        <v>423</v>
      </c>
      <c r="H7" s="5"/>
      <c r="I7" s="5" t="s">
        <v>357</v>
      </c>
      <c r="J7" s="5" t="s">
        <v>353</v>
      </c>
      <c r="K7" s="5" t="s">
        <v>354</v>
      </c>
      <c r="L7" s="5" t="s">
        <v>355</v>
      </c>
      <c r="M7" s="5" t="s">
        <v>356</v>
      </c>
      <c r="N7" s="20">
        <v>40878</v>
      </c>
      <c r="O7" s="5"/>
      <c r="P7" s="21">
        <v>-47.24</v>
      </c>
      <c r="Q7" s="21">
        <v>167.62</v>
      </c>
      <c r="R7" s="21" t="s">
        <v>551</v>
      </c>
      <c r="S7" s="5" t="s">
        <v>351</v>
      </c>
      <c r="T7" s="5"/>
      <c r="U7" s="5"/>
      <c r="V7" s="5"/>
    </row>
    <row r="8" spans="1:22">
      <c r="A8" s="5" t="s">
        <v>338</v>
      </c>
      <c r="B8" s="5" t="s">
        <v>376</v>
      </c>
      <c r="C8" s="5" t="s">
        <v>420</v>
      </c>
      <c r="D8" s="5" t="s">
        <v>421</v>
      </c>
      <c r="E8" s="5" t="s">
        <v>427</v>
      </c>
      <c r="F8" s="5" t="s">
        <v>434</v>
      </c>
      <c r="G8" s="12" t="s">
        <v>429</v>
      </c>
      <c r="H8" s="5"/>
      <c r="I8" s="5" t="s">
        <v>366</v>
      </c>
      <c r="J8" s="12" t="s">
        <v>371</v>
      </c>
      <c r="K8" s="12" t="s">
        <v>372</v>
      </c>
      <c r="L8" s="12">
        <v>15</v>
      </c>
      <c r="M8" s="5" t="s">
        <v>356</v>
      </c>
      <c r="N8" s="20">
        <v>40879</v>
      </c>
      <c r="O8" s="5"/>
      <c r="P8" s="21">
        <v>-46.97</v>
      </c>
      <c r="Q8" s="21">
        <v>168.14</v>
      </c>
      <c r="R8" s="21" t="s">
        <v>551</v>
      </c>
      <c r="S8" s="5"/>
      <c r="T8" s="5"/>
      <c r="U8" s="5"/>
      <c r="V8" s="5"/>
    </row>
    <row r="9" spans="1:22">
      <c r="A9" s="5" t="s">
        <v>330</v>
      </c>
      <c r="B9" s="5" t="s">
        <v>379</v>
      </c>
      <c r="C9" s="5" t="s">
        <v>406</v>
      </c>
      <c r="D9" s="5" t="s">
        <v>405</v>
      </c>
      <c r="E9" s="5" t="s">
        <v>404</v>
      </c>
      <c r="F9" s="1" t="s">
        <v>407</v>
      </c>
      <c r="G9" s="5" t="s">
        <v>431</v>
      </c>
      <c r="H9" s="5"/>
      <c r="I9" s="5" t="s">
        <v>368</v>
      </c>
      <c r="J9" s="12" t="s">
        <v>370</v>
      </c>
      <c r="K9" s="12" t="s">
        <v>373</v>
      </c>
      <c r="L9" s="5">
        <v>43</v>
      </c>
      <c r="M9" s="5" t="s">
        <v>356</v>
      </c>
      <c r="N9" s="20">
        <v>40879</v>
      </c>
      <c r="O9" s="5"/>
      <c r="P9" s="21">
        <v>-46.87</v>
      </c>
      <c r="Q9" s="21">
        <v>168.21</v>
      </c>
      <c r="R9" s="21" t="s">
        <v>551</v>
      </c>
      <c r="S9" s="5"/>
      <c r="T9" s="5"/>
      <c r="U9" s="5"/>
      <c r="V9" s="5"/>
    </row>
    <row r="10" spans="1:22">
      <c r="A10" s="5" t="s">
        <v>328</v>
      </c>
      <c r="B10" s="5" t="s">
        <v>324</v>
      </c>
      <c r="C10" s="5" t="s">
        <v>411</v>
      </c>
      <c r="D10" s="5" t="s">
        <v>412</v>
      </c>
      <c r="E10" s="34" t="s">
        <v>414</v>
      </c>
      <c r="F10" s="1" t="s">
        <v>418</v>
      </c>
      <c r="G10" s="5" t="s">
        <v>413</v>
      </c>
      <c r="H10" s="5"/>
      <c r="I10" s="5" t="s">
        <v>340</v>
      </c>
      <c r="J10" s="5" t="s">
        <v>341</v>
      </c>
      <c r="K10" s="5" t="s">
        <v>342</v>
      </c>
      <c r="L10" s="5">
        <v>70</v>
      </c>
      <c r="M10" s="5" t="s">
        <v>352</v>
      </c>
      <c r="N10" s="20">
        <v>40864</v>
      </c>
      <c r="O10" s="5"/>
      <c r="P10" s="21">
        <v>-45.67</v>
      </c>
      <c r="Q10" s="21">
        <v>170.96</v>
      </c>
      <c r="R10" s="21" t="s">
        <v>537</v>
      </c>
      <c r="S10" s="5" t="s">
        <v>343</v>
      </c>
      <c r="T10" s="5"/>
      <c r="U10" s="5"/>
      <c r="V10" s="5"/>
    </row>
    <row r="11" spans="1:22">
      <c r="A11" s="5" t="s">
        <v>333</v>
      </c>
      <c r="B11" s="5" t="s">
        <v>324</v>
      </c>
      <c r="C11" s="5" t="s">
        <v>411</v>
      </c>
      <c r="D11" s="5" t="s">
        <v>412</v>
      </c>
      <c r="E11" s="23" t="s">
        <v>415</v>
      </c>
      <c r="F11" s="1" t="s">
        <v>416</v>
      </c>
      <c r="G11" s="5" t="s">
        <v>413</v>
      </c>
      <c r="H11" s="5"/>
      <c r="I11" s="5" t="s">
        <v>367</v>
      </c>
      <c r="J11" s="5" t="s">
        <v>364</v>
      </c>
      <c r="K11" s="5" t="s">
        <v>365</v>
      </c>
      <c r="L11" s="5">
        <v>168</v>
      </c>
      <c r="M11" s="5" t="s">
        <v>356</v>
      </c>
      <c r="N11" s="20">
        <v>40884</v>
      </c>
      <c r="O11" s="5"/>
      <c r="P11" s="21">
        <v>-47.52</v>
      </c>
      <c r="Q11" s="21">
        <v>166.71</v>
      </c>
      <c r="R11" s="21" t="s">
        <v>523</v>
      </c>
      <c r="S11" s="5"/>
      <c r="T11" s="5"/>
      <c r="U11" s="5"/>
      <c r="V11" s="5"/>
    </row>
    <row r="12" spans="1:22">
      <c r="A12" s="5" t="s">
        <v>323</v>
      </c>
      <c r="B12" s="5" t="s">
        <v>324</v>
      </c>
      <c r="C12" s="5" t="s">
        <v>410</v>
      </c>
      <c r="D12" s="5" t="s">
        <v>409</v>
      </c>
      <c r="E12" s="5" t="s">
        <v>408</v>
      </c>
      <c r="F12" s="1" t="s">
        <v>417</v>
      </c>
      <c r="G12" s="5" t="s">
        <v>413</v>
      </c>
      <c r="H12" s="5"/>
      <c r="I12" s="5" t="s">
        <v>340</v>
      </c>
      <c r="J12" s="5" t="s">
        <v>341</v>
      </c>
      <c r="K12" s="5" t="s">
        <v>342</v>
      </c>
      <c r="L12" s="5">
        <v>70</v>
      </c>
      <c r="M12" s="5" t="s">
        <v>352</v>
      </c>
      <c r="N12" s="22">
        <v>40864</v>
      </c>
      <c r="O12" s="5"/>
      <c r="P12" s="21">
        <v>-45.67</v>
      </c>
      <c r="Q12" s="21">
        <v>170.96</v>
      </c>
      <c r="R12" s="21" t="s">
        <v>446</v>
      </c>
      <c r="S12" s="5" t="s">
        <v>343</v>
      </c>
      <c r="T12" s="5"/>
      <c r="U12" s="5"/>
      <c r="V12" s="5"/>
    </row>
    <row r="13" spans="1:22">
      <c r="A13" s="5" t="s">
        <v>325</v>
      </c>
      <c r="B13" s="5" t="s">
        <v>324</v>
      </c>
      <c r="C13" s="5" t="s">
        <v>410</v>
      </c>
      <c r="D13" s="5" t="s">
        <v>409</v>
      </c>
      <c r="E13" s="5" t="s">
        <v>408</v>
      </c>
      <c r="F13" s="1" t="s">
        <v>419</v>
      </c>
      <c r="G13" s="5" t="s">
        <v>413</v>
      </c>
      <c r="H13" s="5"/>
      <c r="I13" s="5" t="s">
        <v>340</v>
      </c>
      <c r="J13" s="5" t="s">
        <v>341</v>
      </c>
      <c r="K13" s="5" t="s">
        <v>342</v>
      </c>
      <c r="L13" s="5">
        <v>70</v>
      </c>
      <c r="M13" s="5" t="s">
        <v>352</v>
      </c>
      <c r="N13" s="20">
        <v>40864</v>
      </c>
      <c r="O13" s="5"/>
      <c r="P13" s="21">
        <v>-45.67</v>
      </c>
      <c r="Q13" s="21">
        <v>170.96</v>
      </c>
      <c r="R13" s="21" t="s">
        <v>446</v>
      </c>
      <c r="S13" s="5" t="s">
        <v>343</v>
      </c>
      <c r="T13" s="5"/>
      <c r="U13" s="5"/>
      <c r="V13" s="5"/>
    </row>
    <row r="14" spans="1:22">
      <c r="A14" s="5" t="s">
        <v>329</v>
      </c>
      <c r="B14" s="5" t="s">
        <v>378</v>
      </c>
      <c r="C14" s="5" t="s">
        <v>386</v>
      </c>
      <c r="D14" s="5" t="s">
        <v>387</v>
      </c>
      <c r="E14" s="5" t="s">
        <v>388</v>
      </c>
      <c r="F14" s="1" t="s">
        <v>619</v>
      </c>
      <c r="G14" s="5" t="s">
        <v>431</v>
      </c>
      <c r="H14" s="5"/>
      <c r="I14" s="5" t="s">
        <v>339</v>
      </c>
      <c r="J14" s="5" t="s">
        <v>349</v>
      </c>
      <c r="K14" s="5" t="s">
        <v>350</v>
      </c>
      <c r="L14" s="5">
        <v>3</v>
      </c>
      <c r="M14" s="5" t="s">
        <v>356</v>
      </c>
      <c r="N14" s="20">
        <v>40877</v>
      </c>
      <c r="O14" s="5"/>
      <c r="P14" s="21">
        <v>-47.12</v>
      </c>
      <c r="Q14" s="21">
        <v>168.15</v>
      </c>
      <c r="R14" s="21" t="s">
        <v>522</v>
      </c>
      <c r="S14" s="5" t="s">
        <v>363</v>
      </c>
      <c r="T14" s="5"/>
      <c r="U14" s="5"/>
      <c r="V14" s="5"/>
    </row>
    <row r="15" spans="1:22" s="88" customFormat="1">
      <c r="A15" s="90" t="s">
        <v>618</v>
      </c>
      <c r="B15" s="90" t="s">
        <v>378</v>
      </c>
      <c r="C15" s="90" t="s">
        <v>386</v>
      </c>
      <c r="D15" s="90" t="s">
        <v>387</v>
      </c>
      <c r="E15" s="90" t="s">
        <v>388</v>
      </c>
      <c r="F15" s="89" t="s">
        <v>620</v>
      </c>
      <c r="G15" s="90" t="s">
        <v>431</v>
      </c>
      <c r="H15" s="90"/>
      <c r="I15" s="90" t="s">
        <v>339</v>
      </c>
      <c r="J15" s="90" t="s">
        <v>349</v>
      </c>
      <c r="K15" s="90" t="s">
        <v>350</v>
      </c>
      <c r="L15" s="90">
        <v>3</v>
      </c>
      <c r="M15" s="90" t="s">
        <v>356</v>
      </c>
      <c r="N15" s="94">
        <v>40877</v>
      </c>
      <c r="O15" s="90"/>
      <c r="P15" s="95">
        <v>-47.12</v>
      </c>
      <c r="Q15" s="95">
        <v>168.15</v>
      </c>
      <c r="R15" s="95" t="s">
        <v>621</v>
      </c>
      <c r="S15" s="90" t="s">
        <v>622</v>
      </c>
      <c r="T15" s="90"/>
      <c r="U15" s="90"/>
      <c r="V15" s="90"/>
    </row>
    <row r="16" spans="1:22">
      <c r="A16" s="5" t="s">
        <v>331</v>
      </c>
      <c r="B16" s="5" t="s">
        <v>380</v>
      </c>
      <c r="C16" s="5" t="s">
        <v>392</v>
      </c>
      <c r="D16" s="5" t="s">
        <v>395</v>
      </c>
      <c r="E16" s="5" t="s">
        <v>394</v>
      </c>
      <c r="F16" s="1" t="s">
        <v>435</v>
      </c>
      <c r="G16" s="5" t="s">
        <v>426</v>
      </c>
      <c r="H16" s="5"/>
      <c r="I16" s="5" t="s">
        <v>369</v>
      </c>
      <c r="J16" s="5" t="s">
        <v>347</v>
      </c>
      <c r="K16" s="5" t="s">
        <v>348</v>
      </c>
      <c r="L16" s="5">
        <v>47</v>
      </c>
      <c r="M16" s="5" t="s">
        <v>356</v>
      </c>
      <c r="N16" s="20">
        <v>40877</v>
      </c>
      <c r="O16" s="5"/>
      <c r="P16" s="21">
        <v>-46.9</v>
      </c>
      <c r="Q16" s="21">
        <v>168.24</v>
      </c>
      <c r="R16" s="21" t="s">
        <v>441</v>
      </c>
      <c r="S16" s="5"/>
      <c r="T16" s="5"/>
      <c r="U16" s="5"/>
      <c r="V16" s="5"/>
    </row>
    <row r="17" spans="1:22">
      <c r="A17" s="5" t="s">
        <v>332</v>
      </c>
      <c r="B17" s="5" t="s">
        <v>380</v>
      </c>
      <c r="C17" s="5" t="s">
        <v>392</v>
      </c>
      <c r="D17" s="5" t="s">
        <v>397</v>
      </c>
      <c r="E17" s="5" t="s">
        <v>396</v>
      </c>
      <c r="F17" s="1" t="s">
        <v>436</v>
      </c>
      <c r="G17" s="5" t="s">
        <v>426</v>
      </c>
      <c r="H17" s="5"/>
      <c r="I17" s="5" t="s">
        <v>357</v>
      </c>
      <c r="J17" s="5" t="s">
        <v>353</v>
      </c>
      <c r="K17" s="5" t="s">
        <v>354</v>
      </c>
      <c r="L17" s="5" t="s">
        <v>355</v>
      </c>
      <c r="M17" s="5" t="s">
        <v>356</v>
      </c>
      <c r="N17" s="20">
        <v>40878</v>
      </c>
      <c r="O17" s="5"/>
      <c r="P17" s="21">
        <v>-47.24</v>
      </c>
      <c r="Q17" s="21">
        <v>167.62</v>
      </c>
      <c r="R17" s="21" t="s">
        <v>552</v>
      </c>
      <c r="S17" s="5"/>
      <c r="T17" s="5"/>
      <c r="U17" s="5"/>
      <c r="V17" s="5"/>
    </row>
    <row r="18" spans="1:22">
      <c r="A18" s="5" t="s">
        <v>334</v>
      </c>
      <c r="B18" s="5" t="s">
        <v>380</v>
      </c>
      <c r="C18" s="5" t="s">
        <v>392</v>
      </c>
      <c r="D18" s="5" t="s">
        <v>401</v>
      </c>
      <c r="E18" s="5" t="s">
        <v>400</v>
      </c>
      <c r="F18" s="5" t="s">
        <v>437</v>
      </c>
      <c r="G18" s="5" t="s">
        <v>426</v>
      </c>
      <c r="H18" s="5"/>
      <c r="I18" s="5" t="s">
        <v>340</v>
      </c>
      <c r="J18" s="5" t="s">
        <v>341</v>
      </c>
      <c r="K18" s="5" t="s">
        <v>342</v>
      </c>
      <c r="L18" s="5">
        <v>70</v>
      </c>
      <c r="M18" s="5" t="s">
        <v>352</v>
      </c>
      <c r="N18" s="20">
        <v>40864</v>
      </c>
      <c r="O18" s="5"/>
      <c r="P18" s="21">
        <v>-45.67</v>
      </c>
      <c r="Q18" s="21">
        <v>170.96</v>
      </c>
      <c r="R18" s="21" t="s">
        <v>553</v>
      </c>
      <c r="S18" s="5" t="s">
        <v>623</v>
      </c>
      <c r="T18" s="5"/>
      <c r="U18" s="5"/>
      <c r="V18" s="5"/>
    </row>
    <row r="19" spans="1:22">
      <c r="A19" s="5" t="s">
        <v>335</v>
      </c>
      <c r="B19" s="5" t="s">
        <v>380</v>
      </c>
      <c r="C19" s="5" t="s">
        <v>392</v>
      </c>
      <c r="D19" s="5" t="s">
        <v>399</v>
      </c>
      <c r="E19" s="5" t="s">
        <v>398</v>
      </c>
      <c r="F19" s="1" t="s">
        <v>438</v>
      </c>
      <c r="G19" s="5" t="s">
        <v>426</v>
      </c>
      <c r="H19" s="5"/>
      <c r="I19" s="5" t="s">
        <v>358</v>
      </c>
      <c r="J19" s="5" t="s">
        <v>361</v>
      </c>
      <c r="K19" s="5" t="s">
        <v>362</v>
      </c>
      <c r="L19" s="5">
        <v>17</v>
      </c>
      <c r="M19" s="5" t="s">
        <v>356</v>
      </c>
      <c r="N19" s="20">
        <v>40878</v>
      </c>
      <c r="O19" s="5"/>
      <c r="P19" s="21">
        <v>-47.21</v>
      </c>
      <c r="Q19" s="21">
        <v>167.62</v>
      </c>
      <c r="R19" s="75" t="s">
        <v>551</v>
      </c>
      <c r="S19" s="5"/>
      <c r="T19" s="5"/>
      <c r="U19" s="5"/>
      <c r="V19" s="5"/>
    </row>
    <row r="20" spans="1:22">
      <c r="A20" s="28" t="s">
        <v>337</v>
      </c>
      <c r="B20" s="28" t="s">
        <v>380</v>
      </c>
      <c r="C20" s="28" t="s">
        <v>392</v>
      </c>
      <c r="D20" s="28" t="s">
        <v>391</v>
      </c>
      <c r="E20" s="28" t="s">
        <v>390</v>
      </c>
      <c r="F20" s="29" t="s">
        <v>389</v>
      </c>
      <c r="G20" s="28" t="s">
        <v>426</v>
      </c>
      <c r="H20" s="28"/>
      <c r="I20" s="28" t="s">
        <v>369</v>
      </c>
      <c r="J20" s="28" t="s">
        <v>347</v>
      </c>
      <c r="K20" s="28" t="s">
        <v>348</v>
      </c>
      <c r="L20" s="28">
        <v>47</v>
      </c>
      <c r="M20" s="28" t="s">
        <v>356</v>
      </c>
      <c r="N20" s="30">
        <v>40877</v>
      </c>
      <c r="O20" s="5"/>
      <c r="P20" s="31">
        <v>-46.9</v>
      </c>
      <c r="Q20" s="31">
        <v>168.24</v>
      </c>
      <c r="R20" s="31" t="s">
        <v>441</v>
      </c>
      <c r="S20" s="28" t="s">
        <v>624</v>
      </c>
      <c r="T20" s="5"/>
      <c r="U20" s="5"/>
      <c r="V20" s="5"/>
    </row>
    <row r="21" spans="1:22">
      <c r="A21" s="24" t="s">
        <v>336</v>
      </c>
      <c r="B21" s="24" t="s">
        <v>380</v>
      </c>
      <c r="C21" s="24" t="s">
        <v>402</v>
      </c>
      <c r="D21" s="24"/>
      <c r="E21" s="24" t="s">
        <v>403</v>
      </c>
      <c r="F21" s="19" t="s">
        <v>439</v>
      </c>
      <c r="G21" s="24" t="s">
        <v>426</v>
      </c>
      <c r="H21" s="24"/>
      <c r="I21" s="24" t="s">
        <v>339</v>
      </c>
      <c r="J21" s="24" t="s">
        <v>349</v>
      </c>
      <c r="K21" s="24" t="s">
        <v>350</v>
      </c>
      <c r="L21" s="24">
        <v>3</v>
      </c>
      <c r="M21" s="24" t="s">
        <v>356</v>
      </c>
      <c r="N21" s="25">
        <v>40877</v>
      </c>
      <c r="O21" s="5"/>
      <c r="P21" s="26">
        <v>-47.12</v>
      </c>
      <c r="Q21" s="26">
        <v>168.15</v>
      </c>
      <c r="R21" s="26" t="s">
        <v>534</v>
      </c>
      <c r="S21" s="24"/>
      <c r="T21" s="5"/>
      <c r="U21" s="5"/>
      <c r="V21" s="5"/>
    </row>
    <row r="22" spans="1: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27"/>
      <c r="R22" s="27"/>
      <c r="S22" s="5"/>
      <c r="T22" s="5"/>
      <c r="U22" s="5"/>
      <c r="V22" s="5"/>
    </row>
    <row r="23" spans="1:22">
      <c r="A23" s="5"/>
      <c r="B23" s="5"/>
      <c r="C23" s="5" t="s">
        <v>424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>
      <c r="A24" s="5"/>
      <c r="B24" s="5"/>
      <c r="C24" s="5" t="s">
        <v>440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>
      <c r="A25" s="5"/>
      <c r="B25" s="5"/>
      <c r="C25" s="16" t="s">
        <v>428</v>
      </c>
      <c r="D25" s="5"/>
      <c r="E25" s="16"/>
      <c r="F25" s="5"/>
      <c r="G25" s="16"/>
      <c r="H25" s="16"/>
      <c r="I25" s="16"/>
      <c r="J25" s="16"/>
      <c r="K25" s="16"/>
      <c r="L25" s="16"/>
      <c r="M25" s="16"/>
      <c r="N25" s="16"/>
      <c r="O25" s="5"/>
      <c r="P25" s="16"/>
      <c r="Q25" s="16"/>
      <c r="R25" s="16"/>
      <c r="S25" s="16"/>
      <c r="T25" s="16"/>
      <c r="U25" s="5"/>
      <c r="V25" s="5"/>
    </row>
    <row r="26" spans="1:22">
      <c r="A26" s="5"/>
      <c r="B26" s="5"/>
      <c r="C26" s="17" t="s">
        <v>425</v>
      </c>
      <c r="D26" s="5"/>
      <c r="E26" s="16"/>
      <c r="F26" s="5"/>
      <c r="G26" s="16"/>
      <c r="H26" s="16"/>
      <c r="I26" s="16"/>
      <c r="J26" s="16"/>
      <c r="K26" s="16"/>
      <c r="L26" s="16"/>
      <c r="M26" s="16"/>
      <c r="N26" s="16"/>
      <c r="O26" s="5"/>
      <c r="P26" s="16"/>
      <c r="Q26" s="16"/>
      <c r="R26" s="16"/>
      <c r="S26" s="16"/>
      <c r="T26" s="16"/>
      <c r="U26" s="5"/>
      <c r="V26" s="5"/>
    </row>
    <row r="27" spans="1:22">
      <c r="A27" s="5"/>
      <c r="B27" s="5"/>
      <c r="C27" s="5" t="s">
        <v>430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sortState ref="A5:U19">
    <sortCondition ref="B5:B19"/>
    <sortCondition ref="C5:C19"/>
  </sortState>
  <hyperlinks>
    <hyperlink ref="C26" r:id="rId1"/>
  </hyperlink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" sqref="A2"/>
    </sheetView>
  </sheetViews>
  <sheetFormatPr defaultColWidth="11" defaultRowHeight="15.75"/>
  <cols>
    <col min="3" max="3" width="62.875" customWidth="1"/>
  </cols>
  <sheetData>
    <row r="1" spans="1:3" ht="21">
      <c r="A1" s="86" t="s">
        <v>730</v>
      </c>
    </row>
    <row r="2" spans="1:3" ht="16.5" thickBot="1"/>
    <row r="3" spans="1:3" ht="16.5" thickBot="1">
      <c r="A3" s="82" t="s">
        <v>564</v>
      </c>
      <c r="B3" s="83" t="s">
        <v>490</v>
      </c>
      <c r="C3" s="83" t="s">
        <v>587</v>
      </c>
    </row>
    <row r="4" spans="1:3" ht="32.25" thickBot="1">
      <c r="A4" s="84" t="s">
        <v>331</v>
      </c>
      <c r="B4" s="85" t="s">
        <v>588</v>
      </c>
      <c r="C4" s="85" t="s">
        <v>589</v>
      </c>
    </row>
    <row r="5" spans="1:3" ht="32.25" thickBot="1">
      <c r="A5" s="84" t="s">
        <v>590</v>
      </c>
      <c r="B5" s="85" t="s">
        <v>591</v>
      </c>
      <c r="C5" s="85" t="s">
        <v>592</v>
      </c>
    </row>
    <row r="6" spans="1:3" ht="48" thickBot="1">
      <c r="A6" s="84" t="s">
        <v>566</v>
      </c>
      <c r="B6" s="85" t="s">
        <v>593</v>
      </c>
      <c r="C6" s="85" t="s">
        <v>594</v>
      </c>
    </row>
    <row r="7" spans="1:3" ht="48" thickBot="1">
      <c r="A7" s="84" t="s">
        <v>567</v>
      </c>
      <c r="B7" s="85" t="s">
        <v>595</v>
      </c>
      <c r="C7" s="85" t="s">
        <v>596</v>
      </c>
    </row>
    <row r="8" spans="1:3" ht="48" thickBot="1">
      <c r="A8" s="84" t="s">
        <v>568</v>
      </c>
      <c r="B8" s="85" t="s">
        <v>597</v>
      </c>
      <c r="C8" s="85" t="s">
        <v>598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5"/>
  <sheetViews>
    <sheetView workbookViewId="0">
      <selection activeCell="D17" sqref="D17"/>
    </sheetView>
  </sheetViews>
  <sheetFormatPr defaultColWidth="11" defaultRowHeight="15.75"/>
  <cols>
    <col min="1" max="1" width="11" style="76"/>
    <col min="2" max="2" width="22" style="76" customWidth="1"/>
    <col min="3" max="3" width="12.625" style="76" customWidth="1"/>
    <col min="4" max="4" width="11" style="77" customWidth="1"/>
    <col min="5" max="5" width="2.625" style="77" customWidth="1"/>
    <col min="6" max="6" width="14.125" style="76" customWidth="1"/>
    <col min="7" max="7" width="13.125" style="76" customWidth="1"/>
    <col min="8" max="8" width="7" style="76" customWidth="1"/>
    <col min="9" max="10" width="11" style="37"/>
    <col min="11" max="13" width="11" style="35"/>
    <col min="14" max="14" width="11" style="37"/>
    <col min="15" max="15" width="12.875" style="37" customWidth="1"/>
    <col min="16" max="16" width="12" style="40" customWidth="1"/>
    <col min="17" max="17" width="11" style="40"/>
    <col min="18" max="18" width="2.5" style="76" customWidth="1"/>
    <col min="19" max="19" width="11" style="40"/>
    <col min="20" max="20" width="11" style="35"/>
    <col min="21" max="16384" width="11" style="76"/>
  </cols>
  <sheetData>
    <row r="1" spans="1:23" ht="21">
      <c r="A1" s="116" t="s">
        <v>731</v>
      </c>
      <c r="L1" s="76"/>
      <c r="M1" s="76"/>
    </row>
    <row r="2" spans="1:23">
      <c r="I2" s="37" t="s">
        <v>9</v>
      </c>
      <c r="S2" s="76"/>
      <c r="T2" s="76"/>
    </row>
    <row r="3" spans="1:23" s="79" customFormat="1">
      <c r="A3" s="117" t="s">
        <v>0</v>
      </c>
      <c r="B3" s="117"/>
      <c r="C3" s="117"/>
      <c r="D3" s="118"/>
      <c r="E3" s="119"/>
      <c r="F3" s="117" t="s">
        <v>8</v>
      </c>
      <c r="G3" s="117"/>
      <c r="I3" s="38" t="s">
        <v>13</v>
      </c>
      <c r="J3" s="38"/>
      <c r="K3" s="120" t="s">
        <v>14</v>
      </c>
      <c r="L3" s="120"/>
      <c r="M3" s="120"/>
      <c r="N3" s="38"/>
      <c r="O3" s="38"/>
      <c r="P3" s="41" t="s">
        <v>21</v>
      </c>
      <c r="Q3" s="41"/>
      <c r="S3" s="121" t="s">
        <v>442</v>
      </c>
      <c r="T3" s="122"/>
    </row>
    <row r="4" spans="1:23">
      <c r="A4" s="123" t="s">
        <v>1</v>
      </c>
      <c r="B4" s="123" t="s">
        <v>2</v>
      </c>
      <c r="C4" s="123" t="s">
        <v>3</v>
      </c>
      <c r="D4" s="124" t="s">
        <v>4</v>
      </c>
      <c r="E4" s="124"/>
      <c r="F4" s="123" t="s">
        <v>5</v>
      </c>
      <c r="G4" s="123" t="s">
        <v>6</v>
      </c>
      <c r="H4" s="123"/>
      <c r="I4" s="39" t="s">
        <v>10</v>
      </c>
      <c r="J4" s="39" t="s">
        <v>11</v>
      </c>
      <c r="K4" s="74" t="s">
        <v>15</v>
      </c>
      <c r="L4" s="74" t="s">
        <v>16</v>
      </c>
      <c r="M4" s="74" t="s">
        <v>17</v>
      </c>
      <c r="N4" s="39" t="s">
        <v>12</v>
      </c>
      <c r="O4" s="39" t="s">
        <v>22</v>
      </c>
      <c r="P4" s="42" t="s">
        <v>19</v>
      </c>
      <c r="Q4" s="42" t="s">
        <v>20</v>
      </c>
      <c r="S4" s="42" t="s">
        <v>19</v>
      </c>
      <c r="T4" s="74" t="s">
        <v>20</v>
      </c>
      <c r="U4" s="98" t="s">
        <v>489</v>
      </c>
      <c r="V4" s="98" t="s">
        <v>709</v>
      </c>
    </row>
    <row r="5" spans="1:23">
      <c r="A5" s="76" t="s">
        <v>163</v>
      </c>
      <c r="B5" s="76" t="s">
        <v>322</v>
      </c>
      <c r="C5" s="76" t="s">
        <v>309</v>
      </c>
      <c r="D5" s="76">
        <v>1</v>
      </c>
      <c r="F5" s="37">
        <v>8.6620000000000008</v>
      </c>
      <c r="I5" s="37">
        <v>31.623000000000001</v>
      </c>
      <c r="J5" s="37">
        <v>29.722999999999999</v>
      </c>
      <c r="K5" s="35">
        <v>32</v>
      </c>
      <c r="L5" s="35">
        <v>2403</v>
      </c>
      <c r="M5" s="35">
        <v>1032</v>
      </c>
      <c r="N5" s="32">
        <f>(J5)-(I5-31.72)</f>
        <v>29.819999999999997</v>
      </c>
      <c r="O5" s="37">
        <f>(M5+L5)/(K5+L5+M5)</f>
        <v>0.99077011825785977</v>
      </c>
      <c r="P5" s="33">
        <f>(30*N5)-882</f>
        <v>12.599999999999909</v>
      </c>
      <c r="Q5" s="33">
        <f>(80.4*O5*O5)-(180.9*O5)+101.2</f>
        <v>0.89236995666171026</v>
      </c>
      <c r="T5" s="35">
        <v>0</v>
      </c>
      <c r="U5" s="76" t="s">
        <v>545</v>
      </c>
    </row>
    <row r="6" spans="1:23">
      <c r="A6" s="76" t="s">
        <v>164</v>
      </c>
      <c r="B6" s="76" t="s">
        <v>322</v>
      </c>
      <c r="C6" s="76" t="s">
        <v>309</v>
      </c>
      <c r="D6" s="76">
        <v>2</v>
      </c>
      <c r="F6" s="37">
        <v>5.3380000000000001</v>
      </c>
      <c r="I6" s="37">
        <v>31.646999999999998</v>
      </c>
      <c r="J6" s="37">
        <v>29.465</v>
      </c>
      <c r="K6" s="35">
        <v>15</v>
      </c>
      <c r="L6" s="35">
        <v>2377</v>
      </c>
      <c r="M6" s="35">
        <v>1006</v>
      </c>
      <c r="N6" s="32">
        <f t="shared" ref="N6:N26" si="0">(J6)-(I6-31.72)</f>
        <v>29.538</v>
      </c>
      <c r="O6" s="37">
        <f t="shared" ref="O6:O26" si="1">(M6+L6)/(K6+L6+M6)</f>
        <v>0.99558563861094762</v>
      </c>
      <c r="P6" s="33">
        <f t="shared" ref="P6:P26" si="2">(30*N6)-882</f>
        <v>4.1399999999999864</v>
      </c>
      <c r="Q6" s="33">
        <f t="shared" ref="Q6:Q26" si="3">(80.4*O6*O6)-(180.9*O6)+101.2</f>
        <v>0.79029538547240463</v>
      </c>
      <c r="T6" s="35">
        <v>0</v>
      </c>
      <c r="U6" s="76" t="s">
        <v>545</v>
      </c>
      <c r="V6" s="40" t="e">
        <f>AVERAGE(S5:S7)</f>
        <v>#DIV/0!</v>
      </c>
      <c r="W6" s="35">
        <f>AVERAGE(T5:T7)</f>
        <v>0</v>
      </c>
    </row>
    <row r="7" spans="1:23">
      <c r="A7" s="76" t="s">
        <v>165</v>
      </c>
      <c r="B7" s="76" t="s">
        <v>322</v>
      </c>
      <c r="C7" s="76" t="s">
        <v>309</v>
      </c>
      <c r="D7" s="76">
        <v>3</v>
      </c>
      <c r="F7" s="37">
        <v>5.3250000000000002</v>
      </c>
      <c r="I7" s="37">
        <v>31.741</v>
      </c>
      <c r="J7" s="37">
        <v>29.542000000000002</v>
      </c>
      <c r="K7" s="35">
        <v>9</v>
      </c>
      <c r="L7" s="35">
        <v>2582</v>
      </c>
      <c r="M7" s="35">
        <v>1043</v>
      </c>
      <c r="N7" s="32">
        <f t="shared" si="0"/>
        <v>29.521000000000001</v>
      </c>
      <c r="O7" s="37">
        <f t="shared" si="1"/>
        <v>0.99752339020363234</v>
      </c>
      <c r="P7" s="33">
        <f t="shared" si="2"/>
        <v>3.6299999999999955</v>
      </c>
      <c r="Q7" s="33">
        <f t="shared" si="3"/>
        <v>0.75027299803210212</v>
      </c>
      <c r="T7" s="35">
        <v>0</v>
      </c>
      <c r="U7" s="76" t="s">
        <v>545</v>
      </c>
    </row>
    <row r="8" spans="1:23">
      <c r="A8" s="76" t="s">
        <v>166</v>
      </c>
      <c r="B8" s="76" t="s">
        <v>322</v>
      </c>
      <c r="C8" s="76" t="s">
        <v>310</v>
      </c>
      <c r="D8" s="76">
        <v>1</v>
      </c>
      <c r="F8" s="37">
        <v>6.3079999999999998</v>
      </c>
      <c r="G8" s="76">
        <v>6.1420000000000003</v>
      </c>
      <c r="I8" s="37">
        <v>31.701000000000001</v>
      </c>
      <c r="J8" s="37">
        <v>29.399000000000001</v>
      </c>
      <c r="K8" s="35">
        <v>11623</v>
      </c>
      <c r="L8" s="35">
        <v>0</v>
      </c>
      <c r="M8" s="35">
        <v>0</v>
      </c>
      <c r="N8" s="32">
        <f t="shared" si="0"/>
        <v>29.417999999999999</v>
      </c>
      <c r="O8" s="37">
        <f t="shared" si="1"/>
        <v>0</v>
      </c>
      <c r="P8" s="33">
        <f t="shared" si="2"/>
        <v>0.53999999999996362</v>
      </c>
      <c r="Q8" s="33">
        <f t="shared" si="3"/>
        <v>101.2</v>
      </c>
      <c r="S8" s="40">
        <v>0.5</v>
      </c>
      <c r="T8" s="35">
        <v>100</v>
      </c>
      <c r="U8" s="76" t="s">
        <v>546</v>
      </c>
    </row>
    <row r="9" spans="1:23">
      <c r="A9" s="76" t="s">
        <v>167</v>
      </c>
      <c r="B9" s="76" t="s">
        <v>322</v>
      </c>
      <c r="C9" s="76" t="s">
        <v>310</v>
      </c>
      <c r="D9" s="76">
        <v>2</v>
      </c>
      <c r="F9" s="37">
        <v>5.6219999999999999</v>
      </c>
      <c r="G9" s="76">
        <v>5.444</v>
      </c>
      <c r="I9" s="37">
        <v>31.655999999999999</v>
      </c>
      <c r="J9" s="37">
        <v>29.341000000000001</v>
      </c>
      <c r="K9" s="35">
        <v>10536</v>
      </c>
      <c r="L9" s="35">
        <v>0</v>
      </c>
      <c r="M9" s="35">
        <v>0</v>
      </c>
      <c r="N9" s="32">
        <f t="shared" si="0"/>
        <v>29.405000000000001</v>
      </c>
      <c r="O9" s="37">
        <f t="shared" si="1"/>
        <v>0</v>
      </c>
      <c r="P9" s="33">
        <f t="shared" si="2"/>
        <v>0.15000000000009095</v>
      </c>
      <c r="Q9" s="33">
        <f t="shared" si="3"/>
        <v>101.2</v>
      </c>
      <c r="S9" s="40">
        <v>0.2</v>
      </c>
      <c r="T9" s="35">
        <v>100</v>
      </c>
      <c r="U9" s="76" t="s">
        <v>546</v>
      </c>
    </row>
    <row r="10" spans="1:23">
      <c r="A10" s="76" t="s">
        <v>168</v>
      </c>
      <c r="B10" s="76" t="s">
        <v>322</v>
      </c>
      <c r="C10" s="76" t="s">
        <v>310</v>
      </c>
      <c r="D10" s="76">
        <v>3</v>
      </c>
      <c r="F10" s="37">
        <v>6.8220000000000001</v>
      </c>
      <c r="G10" s="76">
        <v>6.625</v>
      </c>
      <c r="I10" s="37">
        <v>31.7</v>
      </c>
      <c r="J10" s="37">
        <v>29.413</v>
      </c>
      <c r="K10" s="35">
        <v>11073</v>
      </c>
      <c r="L10" s="35">
        <v>6</v>
      </c>
      <c r="M10" s="35">
        <v>3</v>
      </c>
      <c r="N10" s="32">
        <f t="shared" si="0"/>
        <v>29.433</v>
      </c>
      <c r="O10" s="37">
        <f t="shared" si="1"/>
        <v>8.1212777476989716E-4</v>
      </c>
      <c r="P10" s="33">
        <f t="shared" si="2"/>
        <v>0.99000000000000909</v>
      </c>
      <c r="Q10" s="33">
        <f t="shared" si="3"/>
        <v>101.05313911348654</v>
      </c>
      <c r="S10" s="40">
        <v>1</v>
      </c>
      <c r="T10" s="35">
        <v>100</v>
      </c>
      <c r="U10" s="76" t="s">
        <v>546</v>
      </c>
    </row>
    <row r="11" spans="1:23">
      <c r="A11" s="76" t="s">
        <v>169</v>
      </c>
      <c r="B11" s="76" t="s">
        <v>322</v>
      </c>
      <c r="C11" s="76" t="s">
        <v>311</v>
      </c>
      <c r="D11" s="76">
        <v>1</v>
      </c>
      <c r="F11" s="37">
        <v>6.17</v>
      </c>
      <c r="G11" s="76">
        <v>6.1230000000000002</v>
      </c>
      <c r="I11" s="37">
        <v>31.683</v>
      </c>
      <c r="J11" s="37">
        <v>29.545999999999999</v>
      </c>
      <c r="K11" s="35">
        <v>9</v>
      </c>
      <c r="L11" s="35">
        <v>2568</v>
      </c>
      <c r="M11" s="35">
        <v>968</v>
      </c>
      <c r="N11" s="32">
        <f t="shared" si="0"/>
        <v>29.582999999999998</v>
      </c>
      <c r="O11" s="37">
        <f t="shared" si="1"/>
        <v>0.99746121297602253</v>
      </c>
      <c r="P11" s="33">
        <f t="shared" si="2"/>
        <v>5.4900000000000091</v>
      </c>
      <c r="Q11" s="33">
        <f t="shared" si="3"/>
        <v>0.75154783252202151</v>
      </c>
      <c r="T11" s="35">
        <v>0</v>
      </c>
      <c r="U11" s="76" t="s">
        <v>547</v>
      </c>
    </row>
    <row r="12" spans="1:23">
      <c r="A12" s="76" t="s">
        <v>170</v>
      </c>
      <c r="B12" s="76" t="s">
        <v>322</v>
      </c>
      <c r="C12" s="76" t="s">
        <v>311</v>
      </c>
      <c r="D12" s="76">
        <v>2</v>
      </c>
      <c r="F12" s="37">
        <v>5.7240000000000002</v>
      </c>
      <c r="I12" s="37">
        <v>31.696999999999999</v>
      </c>
      <c r="J12" s="37">
        <v>29.469000000000001</v>
      </c>
      <c r="K12" s="35">
        <v>14</v>
      </c>
      <c r="L12" s="35">
        <v>2423</v>
      </c>
      <c r="M12" s="35">
        <v>2439</v>
      </c>
      <c r="N12" s="32">
        <f t="shared" si="0"/>
        <v>29.492000000000001</v>
      </c>
      <c r="O12" s="37">
        <f t="shared" si="1"/>
        <v>0.99712879409351929</v>
      </c>
      <c r="P12" s="33">
        <f t="shared" si="2"/>
        <v>2.7599999999999909</v>
      </c>
      <c r="Q12" s="33">
        <f t="shared" si="3"/>
        <v>0.75837404211819148</v>
      </c>
      <c r="T12" s="35">
        <v>0</v>
      </c>
      <c r="U12" s="76" t="s">
        <v>547</v>
      </c>
    </row>
    <row r="13" spans="1:23">
      <c r="A13" s="76" t="s">
        <v>171</v>
      </c>
      <c r="B13" s="76" t="s">
        <v>322</v>
      </c>
      <c r="C13" s="76" t="s">
        <v>311</v>
      </c>
      <c r="D13" s="76">
        <v>3</v>
      </c>
      <c r="F13" s="37">
        <v>5.2610000000000001</v>
      </c>
      <c r="I13" s="37">
        <v>31.715</v>
      </c>
      <c r="J13" s="37">
        <v>29.484000000000002</v>
      </c>
      <c r="K13" s="35">
        <v>10</v>
      </c>
      <c r="L13" s="35">
        <v>2017</v>
      </c>
      <c r="M13" s="35">
        <v>885</v>
      </c>
      <c r="N13" s="32">
        <f t="shared" si="0"/>
        <v>29.489000000000001</v>
      </c>
      <c r="O13" s="37">
        <f t="shared" si="1"/>
        <v>0.99656593406593408</v>
      </c>
      <c r="P13" s="33">
        <f t="shared" si="2"/>
        <v>2.6700000000000728</v>
      </c>
      <c r="Q13" s="33">
        <f t="shared" si="3"/>
        <v>0.76997286710542312</v>
      </c>
      <c r="T13" s="35">
        <v>0</v>
      </c>
      <c r="U13" s="76" t="s">
        <v>547</v>
      </c>
    </row>
    <row r="14" spans="1:23">
      <c r="A14" s="76" t="s">
        <v>172</v>
      </c>
      <c r="B14" s="76" t="s">
        <v>322</v>
      </c>
      <c r="C14" s="76" t="s">
        <v>312</v>
      </c>
      <c r="D14" s="76">
        <v>1</v>
      </c>
      <c r="F14" s="37">
        <v>5.7549999999999999</v>
      </c>
      <c r="I14" s="37">
        <v>31.721</v>
      </c>
      <c r="J14" s="37">
        <v>29.491</v>
      </c>
      <c r="K14" s="35">
        <v>11</v>
      </c>
      <c r="L14" s="35">
        <v>2615</v>
      </c>
      <c r="M14" s="35">
        <v>966</v>
      </c>
      <c r="N14" s="32">
        <f t="shared" si="0"/>
        <v>29.49</v>
      </c>
      <c r="O14" s="37">
        <f t="shared" si="1"/>
        <v>0.99693763919821832</v>
      </c>
      <c r="P14" s="33">
        <f t="shared" si="2"/>
        <v>2.6999999999999318</v>
      </c>
      <c r="Q14" s="33">
        <f t="shared" si="3"/>
        <v>0.76230744763169866</v>
      </c>
      <c r="T14" s="35">
        <v>0</v>
      </c>
      <c r="U14" s="76" t="s">
        <v>548</v>
      </c>
    </row>
    <row r="15" spans="1:23">
      <c r="A15" s="76" t="s">
        <v>173</v>
      </c>
      <c r="B15" s="76" t="s">
        <v>322</v>
      </c>
      <c r="C15" s="76" t="s">
        <v>312</v>
      </c>
      <c r="D15" s="76">
        <v>2</v>
      </c>
      <c r="F15" s="37">
        <v>6.0439999999999996</v>
      </c>
      <c r="I15" s="37">
        <v>31.677</v>
      </c>
      <c r="J15" s="37">
        <v>29.440999999999999</v>
      </c>
      <c r="K15" s="35">
        <v>16</v>
      </c>
      <c r="L15" s="35">
        <v>2772</v>
      </c>
      <c r="M15" s="35">
        <v>1068</v>
      </c>
      <c r="N15" s="32">
        <f t="shared" si="0"/>
        <v>29.483999999999998</v>
      </c>
      <c r="O15" s="37">
        <f t="shared" si="1"/>
        <v>0.99585062240663902</v>
      </c>
      <c r="P15" s="33">
        <f t="shared" si="2"/>
        <v>2.5199999999999818</v>
      </c>
      <c r="Q15" s="33">
        <f t="shared" si="3"/>
        <v>0.78478676331329211</v>
      </c>
      <c r="T15" s="35">
        <v>0</v>
      </c>
      <c r="U15" s="76" t="s">
        <v>548</v>
      </c>
    </row>
    <row r="16" spans="1:23">
      <c r="A16" s="76" t="s">
        <v>174</v>
      </c>
      <c r="B16" s="76" t="s">
        <v>322</v>
      </c>
      <c r="C16" s="76" t="s">
        <v>312</v>
      </c>
      <c r="D16" s="76">
        <v>3</v>
      </c>
      <c r="F16" s="37">
        <v>5.6970000000000001</v>
      </c>
      <c r="I16" s="37">
        <v>31.655000000000001</v>
      </c>
      <c r="J16" s="37">
        <v>29.367999999999999</v>
      </c>
      <c r="K16" s="35">
        <v>28</v>
      </c>
      <c r="L16" s="35">
        <v>2429</v>
      </c>
      <c r="M16" s="35">
        <v>1074</v>
      </c>
      <c r="N16" s="32">
        <f t="shared" si="0"/>
        <v>29.432999999999996</v>
      </c>
      <c r="O16" s="37">
        <f t="shared" si="1"/>
        <v>0.99207023506088932</v>
      </c>
      <c r="P16" s="33">
        <f t="shared" si="2"/>
        <v>0.98999999999989541</v>
      </c>
      <c r="Q16" s="33">
        <f t="shared" si="3"/>
        <v>0.86444392150407623</v>
      </c>
      <c r="T16" s="35">
        <v>0</v>
      </c>
      <c r="U16" s="76" t="s">
        <v>548</v>
      </c>
    </row>
    <row r="17" spans="1:23">
      <c r="A17" s="76" t="s">
        <v>175</v>
      </c>
      <c r="B17" s="76" t="s">
        <v>322</v>
      </c>
      <c r="C17" s="76" t="s">
        <v>313</v>
      </c>
      <c r="D17" s="76">
        <v>1</v>
      </c>
      <c r="F17" s="37">
        <v>5.0209999999999999</v>
      </c>
      <c r="I17" s="37">
        <v>31.725000000000001</v>
      </c>
      <c r="J17" s="37">
        <v>29.483000000000001</v>
      </c>
      <c r="K17" s="35">
        <v>13</v>
      </c>
      <c r="L17" s="35">
        <v>2773</v>
      </c>
      <c r="M17" s="35">
        <v>1034</v>
      </c>
      <c r="N17" s="32">
        <f t="shared" si="0"/>
        <v>29.477999999999998</v>
      </c>
      <c r="O17" s="37">
        <f t="shared" si="1"/>
        <v>0.99659685863874348</v>
      </c>
      <c r="P17" s="33">
        <f t="shared" si="2"/>
        <v>2.3399999999999181</v>
      </c>
      <c r="Q17" s="33">
        <f t="shared" si="3"/>
        <v>0.76933428359970435</v>
      </c>
      <c r="T17" s="35">
        <v>0</v>
      </c>
      <c r="U17" s="76" t="s">
        <v>549</v>
      </c>
    </row>
    <row r="18" spans="1:23">
      <c r="A18" s="76" t="s">
        <v>176</v>
      </c>
      <c r="B18" s="76" t="s">
        <v>322</v>
      </c>
      <c r="C18" s="76" t="s">
        <v>313</v>
      </c>
      <c r="D18" s="76">
        <v>2</v>
      </c>
      <c r="F18" s="37">
        <v>6.2229999999999999</v>
      </c>
      <c r="I18" s="37">
        <v>31.73</v>
      </c>
      <c r="J18" s="37">
        <v>29.591999999999999</v>
      </c>
      <c r="K18" s="35">
        <v>10</v>
      </c>
      <c r="L18" s="35">
        <v>2388</v>
      </c>
      <c r="M18" s="35">
        <v>947</v>
      </c>
      <c r="N18" s="32">
        <f t="shared" si="0"/>
        <v>29.581999999999997</v>
      </c>
      <c r="O18" s="37">
        <f t="shared" si="1"/>
        <v>0.99701046337817634</v>
      </c>
      <c r="P18" s="33">
        <f t="shared" si="2"/>
        <v>5.4599999999999227</v>
      </c>
      <c r="Q18" s="33">
        <f t="shared" si="3"/>
        <v>0.76080824736739316</v>
      </c>
      <c r="T18" s="35">
        <v>0</v>
      </c>
      <c r="U18" s="76" t="s">
        <v>549</v>
      </c>
    </row>
    <row r="19" spans="1:23">
      <c r="A19" s="76" t="s">
        <v>177</v>
      </c>
      <c r="B19" s="76" t="s">
        <v>322</v>
      </c>
      <c r="C19" s="76" t="s">
        <v>313</v>
      </c>
      <c r="D19" s="76">
        <v>3</v>
      </c>
      <c r="F19" s="37">
        <v>8.2010000000000005</v>
      </c>
      <c r="G19" s="76">
        <v>8.1920000000000002</v>
      </c>
      <c r="I19" s="37">
        <v>31.643000000000001</v>
      </c>
      <c r="J19" s="37">
        <v>29.419</v>
      </c>
      <c r="K19" s="35">
        <v>19</v>
      </c>
      <c r="L19" s="35">
        <v>2315</v>
      </c>
      <c r="M19" s="35">
        <v>1127</v>
      </c>
      <c r="N19" s="32">
        <f t="shared" si="0"/>
        <v>29.495999999999999</v>
      </c>
      <c r="O19" s="37">
        <f t="shared" si="1"/>
        <v>0.99451025715111241</v>
      </c>
      <c r="P19" s="33">
        <f t="shared" si="2"/>
        <v>2.8799999999999955</v>
      </c>
      <c r="Q19" s="33">
        <f t="shared" si="3"/>
        <v>0.81276686829700395</v>
      </c>
      <c r="T19" s="35">
        <v>0</v>
      </c>
      <c r="U19" s="76" t="s">
        <v>549</v>
      </c>
    </row>
    <row r="20" spans="1:23">
      <c r="A20" s="76" t="s">
        <v>178</v>
      </c>
      <c r="B20" s="76" t="s">
        <v>322</v>
      </c>
      <c r="C20" s="76" t="s">
        <v>314</v>
      </c>
      <c r="D20" s="76">
        <v>1</v>
      </c>
      <c r="F20" s="37">
        <v>6.8079999999999998</v>
      </c>
      <c r="I20" s="37">
        <v>31.655000000000001</v>
      </c>
      <c r="J20" s="37">
        <v>29.495999999999999</v>
      </c>
      <c r="K20" s="35">
        <v>12</v>
      </c>
      <c r="L20" s="35">
        <v>2405</v>
      </c>
      <c r="M20" s="35">
        <v>1016</v>
      </c>
      <c r="N20" s="32">
        <f t="shared" si="0"/>
        <v>29.560999999999996</v>
      </c>
      <c r="O20" s="37">
        <f t="shared" si="1"/>
        <v>0.99650451500145643</v>
      </c>
      <c r="P20" s="33">
        <f t="shared" si="2"/>
        <v>4.8299999999999272</v>
      </c>
      <c r="Q20" s="33">
        <f t="shared" si="3"/>
        <v>0.77124160906686257</v>
      </c>
      <c r="T20" s="35">
        <v>0</v>
      </c>
      <c r="U20" s="76" t="s">
        <v>550</v>
      </c>
    </row>
    <row r="21" spans="1:23">
      <c r="A21" s="76" t="s">
        <v>179</v>
      </c>
      <c r="B21" s="76" t="s">
        <v>322</v>
      </c>
      <c r="C21" s="76" t="s">
        <v>314</v>
      </c>
      <c r="D21" s="76">
        <v>2</v>
      </c>
      <c r="F21" s="37">
        <v>5.5039999999999996</v>
      </c>
      <c r="I21" s="37">
        <v>31.704000000000001</v>
      </c>
      <c r="J21" s="37">
        <v>29.431000000000001</v>
      </c>
      <c r="K21" s="35">
        <v>26</v>
      </c>
      <c r="L21" s="35">
        <v>2336</v>
      </c>
      <c r="M21" s="35">
        <v>970</v>
      </c>
      <c r="N21" s="32">
        <f t="shared" si="0"/>
        <v>29.446999999999999</v>
      </c>
      <c r="O21" s="37">
        <f t="shared" si="1"/>
        <v>0.99219687875150064</v>
      </c>
      <c r="P21" s="33">
        <f t="shared" si="2"/>
        <v>1.4099999999999682</v>
      </c>
      <c r="Q21" s="33">
        <f t="shared" si="3"/>
        <v>0.86173818867281682</v>
      </c>
      <c r="T21" s="35">
        <v>0</v>
      </c>
      <c r="U21" s="76" t="s">
        <v>550</v>
      </c>
    </row>
    <row r="22" spans="1:23">
      <c r="A22" s="76" t="s">
        <v>180</v>
      </c>
      <c r="B22" s="76" t="s">
        <v>322</v>
      </c>
      <c r="C22" s="76" t="s">
        <v>314</v>
      </c>
      <c r="D22" s="76">
        <v>3</v>
      </c>
      <c r="F22" s="37">
        <v>4.9710000000000001</v>
      </c>
      <c r="I22" s="37">
        <v>31.67</v>
      </c>
      <c r="J22" s="37">
        <v>29.39</v>
      </c>
      <c r="K22" s="35">
        <v>18</v>
      </c>
      <c r="L22" s="35">
        <v>2050</v>
      </c>
      <c r="M22" s="35">
        <v>884</v>
      </c>
      <c r="N22" s="32">
        <f t="shared" si="0"/>
        <v>29.439999999999998</v>
      </c>
      <c r="O22" s="37">
        <f t="shared" si="1"/>
        <v>0.99390243902439024</v>
      </c>
      <c r="P22" s="33">
        <f t="shared" si="2"/>
        <v>1.1999999999999318</v>
      </c>
      <c r="Q22" s="33">
        <f t="shared" si="3"/>
        <v>0.82555026769779261</v>
      </c>
      <c r="T22" s="35">
        <v>0</v>
      </c>
      <c r="U22" s="76" t="s">
        <v>550</v>
      </c>
    </row>
    <row r="23" spans="1:23">
      <c r="A23" s="79" t="s">
        <v>443</v>
      </c>
      <c r="B23" s="79"/>
      <c r="C23" s="79"/>
      <c r="D23" s="79"/>
      <c r="E23" s="119"/>
      <c r="F23" s="125"/>
      <c r="G23" s="79"/>
      <c r="H23" s="79"/>
      <c r="I23" s="125">
        <f>AVERAGE(I5:I22)</f>
        <v>31.685722222222221</v>
      </c>
      <c r="J23" s="125">
        <f t="shared" ref="J23:Q23" si="4">AVERAGE(J5:J22)</f>
        <v>29.471833333333329</v>
      </c>
      <c r="K23" s="122">
        <f t="shared" si="4"/>
        <v>1859.6666666666667</v>
      </c>
      <c r="L23" s="122">
        <f t="shared" si="4"/>
        <v>2025.5</v>
      </c>
      <c r="M23" s="122">
        <f t="shared" si="4"/>
        <v>914.55555555555554</v>
      </c>
      <c r="N23" s="125">
        <f t="shared" si="4"/>
        <v>29.506111111111107</v>
      </c>
      <c r="O23" s="125">
        <f t="shared" si="4"/>
        <v>0.82952372914410066</v>
      </c>
      <c r="P23" s="121">
        <f t="shared" si="4"/>
        <v>3.1833333333333056</v>
      </c>
      <c r="Q23" s="121">
        <f t="shared" si="4"/>
        <v>17.521052766252723</v>
      </c>
      <c r="R23" s="79"/>
      <c r="S23" s="121">
        <f t="shared" ref="S23" si="5">AVERAGE(S5:S22)</f>
        <v>0.56666666666666665</v>
      </c>
      <c r="T23" s="122">
        <f t="shared" ref="T23" si="6">AVERAGE(T5:T22)</f>
        <v>16.666666666666668</v>
      </c>
    </row>
    <row r="24" spans="1:23">
      <c r="A24" s="76" t="s">
        <v>271</v>
      </c>
      <c r="B24" s="76" t="s">
        <v>321</v>
      </c>
      <c r="C24" s="76" t="s">
        <v>309</v>
      </c>
      <c r="D24" s="76">
        <v>1</v>
      </c>
      <c r="F24" s="37">
        <v>3.827</v>
      </c>
      <c r="G24" s="76">
        <v>3.819</v>
      </c>
      <c r="I24" s="37">
        <v>31.678999999999998</v>
      </c>
      <c r="J24" s="37">
        <v>29.542999999999999</v>
      </c>
      <c r="K24" s="35">
        <v>28</v>
      </c>
      <c r="L24" s="35">
        <v>2848</v>
      </c>
      <c r="M24" s="35">
        <v>1427</v>
      </c>
      <c r="N24" s="32">
        <f t="shared" si="0"/>
        <v>29.584</v>
      </c>
      <c r="O24" s="37">
        <f t="shared" si="1"/>
        <v>0.99349291192191491</v>
      </c>
      <c r="P24" s="33">
        <f t="shared" si="2"/>
        <v>5.5199999999999818</v>
      </c>
      <c r="Q24" s="33">
        <f t="shared" si="3"/>
        <v>0.83419678286807653</v>
      </c>
      <c r="T24" s="35">
        <v>0</v>
      </c>
      <c r="U24" s="76" t="s">
        <v>545</v>
      </c>
    </row>
    <row r="25" spans="1:23">
      <c r="A25" s="76" t="s">
        <v>272</v>
      </c>
      <c r="B25" s="76" t="s">
        <v>317</v>
      </c>
      <c r="C25" s="76" t="s">
        <v>309</v>
      </c>
      <c r="D25" s="76">
        <v>2</v>
      </c>
      <c r="F25" s="37">
        <v>3.0569999999999999</v>
      </c>
      <c r="G25" s="76">
        <v>3.052</v>
      </c>
      <c r="I25" s="37">
        <v>31.68</v>
      </c>
      <c r="J25" s="37">
        <v>29.623999999999999</v>
      </c>
      <c r="K25" s="35">
        <v>69</v>
      </c>
      <c r="L25" s="35">
        <v>2946</v>
      </c>
      <c r="M25" s="35">
        <v>1438</v>
      </c>
      <c r="N25" s="32">
        <f t="shared" si="0"/>
        <v>29.663999999999998</v>
      </c>
      <c r="O25" s="37">
        <f t="shared" si="1"/>
        <v>0.98450482820570406</v>
      </c>
      <c r="P25" s="33">
        <f t="shared" si="2"/>
        <v>7.9199999999999591</v>
      </c>
      <c r="Q25" s="33">
        <f t="shared" si="3"/>
        <v>1.0307570211197117</v>
      </c>
      <c r="T25" s="35">
        <v>0</v>
      </c>
      <c r="U25" s="76" t="s">
        <v>545</v>
      </c>
      <c r="V25" s="40">
        <f>AVERAGE(S24:S26)</f>
        <v>8.8000000000000007</v>
      </c>
      <c r="W25" s="35">
        <f>AVERAGE(T24:T26)</f>
        <v>0.33333333333333331</v>
      </c>
    </row>
    <row r="26" spans="1:23">
      <c r="A26" s="76" t="s">
        <v>273</v>
      </c>
      <c r="B26" s="76" t="s">
        <v>317</v>
      </c>
      <c r="C26" s="76" t="s">
        <v>309</v>
      </c>
      <c r="D26" s="76">
        <v>3</v>
      </c>
      <c r="F26" s="37">
        <v>3.012</v>
      </c>
      <c r="G26" s="76">
        <v>3.0070000000000001</v>
      </c>
      <c r="I26" s="37">
        <v>31.600999999999999</v>
      </c>
      <c r="J26" s="37">
        <v>29.57</v>
      </c>
      <c r="K26" s="35">
        <v>121</v>
      </c>
      <c r="L26" s="35">
        <v>2527</v>
      </c>
      <c r="M26" s="35">
        <v>1481</v>
      </c>
      <c r="N26" s="32">
        <f t="shared" si="0"/>
        <v>29.689</v>
      </c>
      <c r="O26" s="37">
        <f t="shared" si="1"/>
        <v>0.97069508355534029</v>
      </c>
      <c r="P26" s="33">
        <f t="shared" si="2"/>
        <v>8.6699999999999591</v>
      </c>
      <c r="Q26" s="33">
        <f t="shared" si="3"/>
        <v>1.3580745820150781</v>
      </c>
      <c r="S26" s="40">
        <v>8.8000000000000007</v>
      </c>
      <c r="T26" s="35">
        <v>1</v>
      </c>
      <c r="U26" s="76" t="s">
        <v>545</v>
      </c>
    </row>
    <row r="27" spans="1:23">
      <c r="A27" s="76" t="s">
        <v>274</v>
      </c>
      <c r="B27" s="76" t="s">
        <v>317</v>
      </c>
      <c r="C27" s="76" t="s">
        <v>310</v>
      </c>
      <c r="D27" s="76">
        <v>1</v>
      </c>
      <c r="F27" s="37">
        <v>3.2559999999999998</v>
      </c>
      <c r="G27" s="76">
        <v>3.0960000000000001</v>
      </c>
      <c r="I27" s="37">
        <v>31.585999999999999</v>
      </c>
      <c r="J27" s="37">
        <v>29.297999999999998</v>
      </c>
      <c r="K27" s="35">
        <v>10861</v>
      </c>
      <c r="L27" s="35">
        <v>0</v>
      </c>
      <c r="M27" s="35">
        <v>0</v>
      </c>
      <c r="N27" s="32">
        <f t="shared" ref="N27:N59" si="7">(J27)-(I27-31.72)</f>
        <v>29.431999999999999</v>
      </c>
      <c r="O27" s="37">
        <f t="shared" ref="O27:O59" si="8">(M27+L27)/(K27+L27+M27)</f>
        <v>0</v>
      </c>
      <c r="P27" s="33">
        <f t="shared" ref="P27:P59" si="9">(30*N27)-882</f>
        <v>0.95999999999992269</v>
      </c>
      <c r="Q27" s="33">
        <f t="shared" ref="Q27:Q59" si="10">(80.4*O27*O27)-(180.9*O27)+101.2</f>
        <v>101.2</v>
      </c>
      <c r="S27" s="40">
        <v>1</v>
      </c>
      <c r="T27" s="35">
        <v>100</v>
      </c>
      <c r="U27" s="76" t="s">
        <v>546</v>
      </c>
    </row>
    <row r="28" spans="1:23">
      <c r="A28" s="76" t="s">
        <v>275</v>
      </c>
      <c r="B28" s="76" t="s">
        <v>317</v>
      </c>
      <c r="C28" s="76" t="s">
        <v>310</v>
      </c>
      <c r="D28" s="76">
        <v>2</v>
      </c>
      <c r="F28" s="37">
        <v>3.0430000000000001</v>
      </c>
      <c r="G28" s="76">
        <v>2.9220000000000002</v>
      </c>
      <c r="I28" s="37">
        <v>31.725000000000001</v>
      </c>
      <c r="J28" s="37">
        <v>29.431000000000001</v>
      </c>
      <c r="K28" s="35">
        <v>13061</v>
      </c>
      <c r="L28" s="35">
        <v>0</v>
      </c>
      <c r="M28" s="35">
        <v>0</v>
      </c>
      <c r="N28" s="32">
        <f t="shared" si="7"/>
        <v>29.425999999999998</v>
      </c>
      <c r="O28" s="37">
        <f t="shared" si="8"/>
        <v>0</v>
      </c>
      <c r="P28" s="33">
        <f t="shared" si="9"/>
        <v>0.77999999999997272</v>
      </c>
      <c r="Q28" s="33">
        <f t="shared" si="10"/>
        <v>101.2</v>
      </c>
      <c r="S28" s="40">
        <v>0.8</v>
      </c>
      <c r="T28" s="35">
        <v>100</v>
      </c>
      <c r="U28" s="76" t="s">
        <v>546</v>
      </c>
    </row>
    <row r="29" spans="1:23">
      <c r="A29" s="76" t="s">
        <v>276</v>
      </c>
      <c r="B29" s="76" t="s">
        <v>317</v>
      </c>
      <c r="C29" s="76" t="s">
        <v>310</v>
      </c>
      <c r="D29" s="76">
        <v>3</v>
      </c>
      <c r="F29" s="37">
        <v>3.23</v>
      </c>
      <c r="G29" s="76">
        <v>3.0910000000000002</v>
      </c>
      <c r="I29" s="37">
        <v>31.704000000000001</v>
      </c>
      <c r="J29" s="37">
        <v>29.393999999999998</v>
      </c>
      <c r="K29" s="35">
        <v>13613</v>
      </c>
      <c r="L29" s="35">
        <v>0</v>
      </c>
      <c r="M29" s="35">
        <v>0</v>
      </c>
      <c r="N29" s="32">
        <f t="shared" si="7"/>
        <v>29.409999999999997</v>
      </c>
      <c r="O29" s="37">
        <f t="shared" si="8"/>
        <v>0</v>
      </c>
      <c r="P29" s="33">
        <f t="shared" si="9"/>
        <v>0.29999999999995453</v>
      </c>
      <c r="Q29" s="33">
        <f t="shared" si="10"/>
        <v>101.2</v>
      </c>
      <c r="S29" s="40">
        <v>0.3</v>
      </c>
      <c r="T29" s="35">
        <v>100</v>
      </c>
      <c r="U29" s="76" t="s">
        <v>546</v>
      </c>
    </row>
    <row r="30" spans="1:23">
      <c r="A30" s="76" t="s">
        <v>277</v>
      </c>
      <c r="B30" s="76" t="s">
        <v>317</v>
      </c>
      <c r="C30" s="76" t="s">
        <v>311</v>
      </c>
      <c r="D30" s="76">
        <v>1</v>
      </c>
      <c r="F30" s="37">
        <v>3.5139999999999998</v>
      </c>
      <c r="G30" s="76">
        <v>3.4670000000000001</v>
      </c>
      <c r="I30" s="37">
        <v>31.686</v>
      </c>
      <c r="J30" s="37">
        <v>29.634</v>
      </c>
      <c r="K30" s="35">
        <v>56</v>
      </c>
      <c r="L30" s="35">
        <v>3279</v>
      </c>
      <c r="M30" s="35">
        <v>1546</v>
      </c>
      <c r="N30" s="32">
        <f t="shared" si="7"/>
        <v>29.667999999999999</v>
      </c>
      <c r="O30" s="37">
        <f t="shared" si="8"/>
        <v>0.98852694120057361</v>
      </c>
      <c r="P30" s="33">
        <f t="shared" si="9"/>
        <v>8.0399999999999636</v>
      </c>
      <c r="Q30" s="33">
        <f t="shared" si="10"/>
        <v>0.94119162055696393</v>
      </c>
      <c r="T30" s="35">
        <v>0</v>
      </c>
      <c r="U30" s="76" t="s">
        <v>547</v>
      </c>
    </row>
    <row r="31" spans="1:23">
      <c r="A31" s="76" t="s">
        <v>278</v>
      </c>
      <c r="B31" s="76" t="s">
        <v>317</v>
      </c>
      <c r="C31" s="76" t="s">
        <v>311</v>
      </c>
      <c r="D31" s="76">
        <v>2</v>
      </c>
      <c r="F31" s="37">
        <v>3.153</v>
      </c>
      <c r="G31" s="76">
        <v>3.1080000000000001</v>
      </c>
      <c r="I31" s="37">
        <v>31.696999999999999</v>
      </c>
      <c r="J31" s="37">
        <v>29.463000000000001</v>
      </c>
      <c r="K31" s="35">
        <v>9</v>
      </c>
      <c r="L31" s="35">
        <v>2895</v>
      </c>
      <c r="M31" s="35">
        <v>1437</v>
      </c>
      <c r="N31" s="32">
        <f t="shared" si="7"/>
        <v>29.486000000000001</v>
      </c>
      <c r="O31" s="37">
        <f t="shared" si="8"/>
        <v>0.99792674498963374</v>
      </c>
      <c r="P31" s="33">
        <f t="shared" si="9"/>
        <v>2.5800000000000409</v>
      </c>
      <c r="Q31" s="33">
        <f t="shared" si="10"/>
        <v>0.74201801596993278</v>
      </c>
      <c r="T31" s="35">
        <v>0</v>
      </c>
      <c r="U31" s="76" t="s">
        <v>547</v>
      </c>
    </row>
    <row r="32" spans="1:23">
      <c r="A32" s="76" t="s">
        <v>279</v>
      </c>
      <c r="B32" s="76" t="s">
        <v>317</v>
      </c>
      <c r="C32" s="76" t="s">
        <v>311</v>
      </c>
      <c r="D32" s="76">
        <v>3</v>
      </c>
      <c r="F32" s="37">
        <v>3.3290000000000002</v>
      </c>
      <c r="G32" s="76">
        <v>3.2749999999999999</v>
      </c>
      <c r="I32" s="37">
        <v>31.721</v>
      </c>
      <c r="J32" s="37">
        <v>29.388000000000002</v>
      </c>
      <c r="K32" s="35">
        <v>11</v>
      </c>
      <c r="L32" s="35">
        <v>3000</v>
      </c>
      <c r="M32" s="35">
        <v>1512</v>
      </c>
      <c r="N32" s="32">
        <f t="shared" si="7"/>
        <v>29.387</v>
      </c>
      <c r="O32" s="37">
        <f t="shared" si="8"/>
        <v>0.99756798585009954</v>
      </c>
      <c r="P32" s="33">
        <f t="shared" si="9"/>
        <v>-0.38999999999998636</v>
      </c>
      <c r="Q32" s="33">
        <f t="shared" si="10"/>
        <v>0.74935902571614577</v>
      </c>
      <c r="T32" s="35">
        <v>0</v>
      </c>
      <c r="U32" s="76" t="s">
        <v>547</v>
      </c>
    </row>
    <row r="33" spans="1:23">
      <c r="A33" s="76" t="s">
        <v>280</v>
      </c>
      <c r="B33" s="76" t="s">
        <v>317</v>
      </c>
      <c r="C33" s="76" t="s">
        <v>312</v>
      </c>
      <c r="D33" s="76">
        <v>1</v>
      </c>
      <c r="F33" s="37">
        <v>3.298</v>
      </c>
      <c r="G33" s="76">
        <v>3.238</v>
      </c>
      <c r="I33" s="37">
        <v>31.655000000000001</v>
      </c>
      <c r="J33" s="37">
        <v>29.491</v>
      </c>
      <c r="K33" s="35">
        <v>14</v>
      </c>
      <c r="L33" s="35">
        <v>2814</v>
      </c>
      <c r="M33" s="35">
        <v>1296</v>
      </c>
      <c r="N33" s="32">
        <f t="shared" si="7"/>
        <v>29.555999999999997</v>
      </c>
      <c r="O33" s="37">
        <f t="shared" si="8"/>
        <v>0.99660523763336561</v>
      </c>
      <c r="P33" s="33">
        <f t="shared" si="9"/>
        <v>4.67999999999995</v>
      </c>
      <c r="Q33" s="33">
        <f t="shared" si="10"/>
        <v>0.7691612862560504</v>
      </c>
      <c r="T33" s="35">
        <v>0</v>
      </c>
      <c r="U33" s="76" t="s">
        <v>548</v>
      </c>
    </row>
    <row r="34" spans="1:23">
      <c r="A34" s="76" t="s">
        <v>281</v>
      </c>
      <c r="B34" s="76" t="s">
        <v>317</v>
      </c>
      <c r="C34" s="76" t="s">
        <v>312</v>
      </c>
      <c r="D34" s="76">
        <v>2</v>
      </c>
      <c r="F34" s="37">
        <v>3.2570000000000001</v>
      </c>
      <c r="G34" s="76">
        <v>3.2010000000000001</v>
      </c>
      <c r="I34" s="37">
        <v>31.61</v>
      </c>
      <c r="J34" s="37">
        <v>29.562000000000001</v>
      </c>
      <c r="K34" s="35">
        <v>32</v>
      </c>
      <c r="L34" s="35">
        <v>2208</v>
      </c>
      <c r="M34" s="35">
        <v>1368</v>
      </c>
      <c r="N34" s="32">
        <f t="shared" si="7"/>
        <v>29.672000000000001</v>
      </c>
      <c r="O34" s="37">
        <f t="shared" si="8"/>
        <v>0.99113082039911304</v>
      </c>
      <c r="P34" s="33">
        <f t="shared" si="9"/>
        <v>8.1599999999999682</v>
      </c>
      <c r="Q34" s="33">
        <f t="shared" si="10"/>
        <v>0.88459496265997473</v>
      </c>
      <c r="T34" s="35">
        <v>0</v>
      </c>
      <c r="U34" s="76" t="s">
        <v>548</v>
      </c>
    </row>
    <row r="35" spans="1:23">
      <c r="A35" s="76" t="s">
        <v>282</v>
      </c>
      <c r="B35" s="76" t="s">
        <v>317</v>
      </c>
      <c r="C35" s="76" t="s">
        <v>312</v>
      </c>
      <c r="D35" s="76">
        <v>3</v>
      </c>
      <c r="F35" s="37">
        <v>3.101</v>
      </c>
      <c r="G35" s="76">
        <v>3.0339999999999998</v>
      </c>
      <c r="I35" s="37">
        <v>31.577000000000002</v>
      </c>
      <c r="J35" s="37">
        <v>29.498999999999999</v>
      </c>
      <c r="K35" s="35">
        <v>104</v>
      </c>
      <c r="L35" s="35">
        <v>1948</v>
      </c>
      <c r="M35" s="35">
        <v>1216</v>
      </c>
      <c r="N35" s="32">
        <f t="shared" si="7"/>
        <v>29.641999999999996</v>
      </c>
      <c r="O35" s="37">
        <f t="shared" si="8"/>
        <v>0.96817625458996326</v>
      </c>
      <c r="P35" s="33">
        <f t="shared" si="9"/>
        <v>7.2599999999998772</v>
      </c>
      <c r="Q35" s="33">
        <f t="shared" si="10"/>
        <v>1.4210824448043411</v>
      </c>
      <c r="S35" s="40">
        <v>7.3</v>
      </c>
      <c r="T35" s="35">
        <v>1</v>
      </c>
      <c r="U35" s="76" t="s">
        <v>548</v>
      </c>
    </row>
    <row r="36" spans="1:23">
      <c r="A36" s="76" t="s">
        <v>283</v>
      </c>
      <c r="B36" s="76" t="s">
        <v>317</v>
      </c>
      <c r="C36" s="76" t="s">
        <v>313</v>
      </c>
      <c r="D36" s="76">
        <v>1</v>
      </c>
      <c r="F36" s="37">
        <v>3.0790000000000002</v>
      </c>
      <c r="G36" s="76">
        <v>3.0640000000000001</v>
      </c>
      <c r="I36" s="37">
        <v>31.664999999999999</v>
      </c>
      <c r="J36" s="37">
        <v>29.661999999999999</v>
      </c>
      <c r="K36" s="35">
        <v>35</v>
      </c>
      <c r="L36" s="35">
        <v>2784</v>
      </c>
      <c r="M36" s="35">
        <v>1509</v>
      </c>
      <c r="N36" s="32">
        <f t="shared" si="7"/>
        <v>29.716999999999999</v>
      </c>
      <c r="O36" s="37">
        <f t="shared" si="8"/>
        <v>0.99191312384473196</v>
      </c>
      <c r="P36" s="33">
        <f t="shared" si="9"/>
        <v>9.5099999999999909</v>
      </c>
      <c r="Q36" s="33">
        <f t="shared" si="10"/>
        <v>0.86780417502333762</v>
      </c>
      <c r="T36" s="35">
        <v>0</v>
      </c>
      <c r="U36" s="76" t="s">
        <v>549</v>
      </c>
    </row>
    <row r="37" spans="1:23">
      <c r="A37" s="76" t="s">
        <v>284</v>
      </c>
      <c r="B37" s="76" t="s">
        <v>317</v>
      </c>
      <c r="C37" s="76" t="s">
        <v>313</v>
      </c>
      <c r="D37" s="76">
        <v>2</v>
      </c>
      <c r="F37" s="37">
        <v>3.17</v>
      </c>
      <c r="G37" s="76">
        <v>3.1549999999999998</v>
      </c>
      <c r="I37" s="37">
        <v>31.704000000000001</v>
      </c>
      <c r="J37" s="37">
        <v>29.626999999999999</v>
      </c>
      <c r="K37" s="35">
        <v>51</v>
      </c>
      <c r="L37" s="35">
        <v>3234</v>
      </c>
      <c r="M37" s="35">
        <v>1647</v>
      </c>
      <c r="N37" s="32">
        <f t="shared" si="7"/>
        <v>29.642999999999997</v>
      </c>
      <c r="O37" s="37">
        <f t="shared" si="8"/>
        <v>0.98965936739659366</v>
      </c>
      <c r="P37" s="33">
        <f t="shared" si="9"/>
        <v>7.2899999999999636</v>
      </c>
      <c r="Q37" s="33">
        <f t="shared" si="10"/>
        <v>0.91644378141261029</v>
      </c>
      <c r="S37" s="40">
        <v>7.3</v>
      </c>
      <c r="T37" s="35">
        <v>1</v>
      </c>
      <c r="U37" s="76" t="s">
        <v>549</v>
      </c>
    </row>
    <row r="38" spans="1:23">
      <c r="A38" s="76" t="s">
        <v>285</v>
      </c>
      <c r="B38" s="76" t="s">
        <v>317</v>
      </c>
      <c r="C38" s="76" t="s">
        <v>313</v>
      </c>
      <c r="D38" s="76">
        <v>3</v>
      </c>
      <c r="F38" s="37">
        <v>3.1720000000000002</v>
      </c>
      <c r="G38" s="76">
        <v>3.1589999999999998</v>
      </c>
      <c r="I38" s="37">
        <v>31.684999999999999</v>
      </c>
      <c r="J38" s="37">
        <v>29.66</v>
      </c>
      <c r="K38" s="35">
        <v>197</v>
      </c>
      <c r="L38" s="35">
        <v>3255</v>
      </c>
      <c r="M38" s="35">
        <v>1664</v>
      </c>
      <c r="N38" s="32">
        <f t="shared" si="7"/>
        <v>29.695</v>
      </c>
      <c r="O38" s="37">
        <f t="shared" si="8"/>
        <v>0.96149335418295545</v>
      </c>
      <c r="P38" s="33">
        <f t="shared" si="9"/>
        <v>8.8500000000000227</v>
      </c>
      <c r="Q38" s="33">
        <f t="shared" si="10"/>
        <v>1.593197627397771</v>
      </c>
      <c r="S38" s="40">
        <v>8.9</v>
      </c>
      <c r="T38" s="35">
        <v>1</v>
      </c>
      <c r="U38" s="76" t="s">
        <v>549</v>
      </c>
    </row>
    <row r="39" spans="1:23">
      <c r="A39" s="76" t="s">
        <v>286</v>
      </c>
      <c r="B39" s="76" t="s">
        <v>317</v>
      </c>
      <c r="C39" s="76" t="s">
        <v>314</v>
      </c>
      <c r="D39" s="76">
        <v>1</v>
      </c>
      <c r="F39" s="37">
        <v>3.09</v>
      </c>
      <c r="G39" s="76">
        <v>3.0390000000000001</v>
      </c>
      <c r="I39" s="37">
        <v>31.667999999999999</v>
      </c>
      <c r="J39" s="37">
        <v>29.44</v>
      </c>
      <c r="K39" s="35">
        <v>11</v>
      </c>
      <c r="L39" s="35">
        <v>2934</v>
      </c>
      <c r="M39" s="35">
        <v>1510</v>
      </c>
      <c r="N39" s="32">
        <f t="shared" si="7"/>
        <v>29.492000000000001</v>
      </c>
      <c r="O39" s="37">
        <f t="shared" si="8"/>
        <v>0.9975308641975309</v>
      </c>
      <c r="P39" s="33">
        <f t="shared" si="9"/>
        <v>2.7599999999999909</v>
      </c>
      <c r="Q39" s="33">
        <f t="shared" si="10"/>
        <v>0.75011979881115565</v>
      </c>
      <c r="T39" s="35">
        <v>0</v>
      </c>
      <c r="U39" s="76" t="s">
        <v>550</v>
      </c>
    </row>
    <row r="40" spans="1:23">
      <c r="A40" s="76" t="s">
        <v>287</v>
      </c>
      <c r="B40" s="76" t="s">
        <v>317</v>
      </c>
      <c r="C40" s="76" t="s">
        <v>314</v>
      </c>
      <c r="D40" s="76">
        <v>2</v>
      </c>
      <c r="F40" s="37">
        <v>3.3180000000000001</v>
      </c>
      <c r="G40" s="76">
        <v>3.2610000000000001</v>
      </c>
      <c r="I40" s="37">
        <v>31.709</v>
      </c>
      <c r="J40" s="37">
        <v>29.477</v>
      </c>
      <c r="K40" s="35">
        <v>16</v>
      </c>
      <c r="L40" s="35">
        <v>2901</v>
      </c>
      <c r="M40" s="35">
        <v>1481</v>
      </c>
      <c r="N40" s="32">
        <f t="shared" si="7"/>
        <v>29.488</v>
      </c>
      <c r="O40" s="37">
        <f t="shared" si="8"/>
        <v>0.99636198271941789</v>
      </c>
      <c r="P40" s="33">
        <f t="shared" si="9"/>
        <v>2.6399999999999864</v>
      </c>
      <c r="Q40" s="33">
        <f t="shared" si="10"/>
        <v>0.77418825498628507</v>
      </c>
      <c r="T40" s="35">
        <v>0</v>
      </c>
      <c r="U40" s="76" t="s">
        <v>550</v>
      </c>
    </row>
    <row r="41" spans="1:23">
      <c r="A41" s="76" t="s">
        <v>288</v>
      </c>
      <c r="B41" s="76" t="s">
        <v>317</v>
      </c>
      <c r="C41" s="76" t="s">
        <v>314</v>
      </c>
      <c r="D41" s="76">
        <v>3</v>
      </c>
      <c r="F41" s="37">
        <v>3.0550000000000002</v>
      </c>
      <c r="G41" s="76">
        <v>3.0129999999999999</v>
      </c>
      <c r="I41" s="37">
        <v>31.68</v>
      </c>
      <c r="J41" s="37">
        <v>29.634</v>
      </c>
      <c r="K41" s="35">
        <v>128</v>
      </c>
      <c r="L41" s="35">
        <v>2456</v>
      </c>
      <c r="M41" s="35">
        <v>1394</v>
      </c>
      <c r="N41" s="32">
        <f t="shared" si="7"/>
        <v>29.673999999999999</v>
      </c>
      <c r="O41" s="37">
        <f t="shared" si="8"/>
        <v>0.96782302664655606</v>
      </c>
      <c r="P41" s="33">
        <f t="shared" si="9"/>
        <v>8.2200000000000273</v>
      </c>
      <c r="Q41" s="33">
        <f t="shared" si="10"/>
        <v>1.4299999165849613</v>
      </c>
      <c r="S41" s="40">
        <v>8.1999999999999993</v>
      </c>
      <c r="T41" s="35">
        <v>1</v>
      </c>
      <c r="U41" s="76" t="s">
        <v>550</v>
      </c>
    </row>
    <row r="42" spans="1:23">
      <c r="A42" s="76" t="s">
        <v>645</v>
      </c>
      <c r="D42" s="76"/>
      <c r="F42" s="37"/>
      <c r="I42" s="37">
        <v>31.696000000000002</v>
      </c>
      <c r="J42" s="37">
        <v>29.64</v>
      </c>
      <c r="K42" s="35">
        <v>48</v>
      </c>
      <c r="L42" s="35">
        <v>2327</v>
      </c>
      <c r="M42" s="35">
        <v>1160</v>
      </c>
      <c r="N42" s="32">
        <f t="shared" si="7"/>
        <v>29.663999999999998</v>
      </c>
      <c r="O42" s="37">
        <f t="shared" si="8"/>
        <v>0.98642149929278644</v>
      </c>
      <c r="P42" s="33">
        <f t="shared" si="9"/>
        <v>7.9199999999999591</v>
      </c>
      <c r="Q42" s="33">
        <f t="shared" si="10"/>
        <v>0.98775166900405509</v>
      </c>
      <c r="S42" s="40">
        <v>0</v>
      </c>
      <c r="T42" s="35">
        <v>0</v>
      </c>
    </row>
    <row r="43" spans="1:23">
      <c r="A43" s="76" t="s">
        <v>646</v>
      </c>
      <c r="D43" s="76"/>
      <c r="F43" s="37"/>
      <c r="I43" s="37">
        <v>31.623000000000001</v>
      </c>
      <c r="J43" s="37">
        <v>29.594000000000001</v>
      </c>
      <c r="K43" s="35">
        <v>37</v>
      </c>
      <c r="L43" s="35">
        <v>2096</v>
      </c>
      <c r="M43" s="35">
        <v>1126</v>
      </c>
      <c r="N43" s="32">
        <f t="shared" si="7"/>
        <v>29.690999999999999</v>
      </c>
      <c r="O43" s="37">
        <f t="shared" si="8"/>
        <v>0.98864682417919603</v>
      </c>
      <c r="P43" s="33">
        <f t="shared" si="9"/>
        <v>8.7300000000000182</v>
      </c>
      <c r="Q43" s="33">
        <f t="shared" si="10"/>
        <v>0.93856195993610925</v>
      </c>
      <c r="S43" s="40">
        <v>0</v>
      </c>
      <c r="T43" s="35">
        <v>0</v>
      </c>
      <c r="V43" s="40">
        <f>AVERAGE(S42:S44)</f>
        <v>0</v>
      </c>
      <c r="W43" s="35">
        <f>AVERAGE(T42:T44)</f>
        <v>0</v>
      </c>
    </row>
    <row r="44" spans="1:23">
      <c r="A44" s="76" t="s">
        <v>647</v>
      </c>
      <c r="D44" s="76"/>
      <c r="F44" s="37"/>
      <c r="I44" s="37">
        <v>31.641999999999999</v>
      </c>
      <c r="J44" s="37">
        <v>29.358000000000001</v>
      </c>
      <c r="K44" s="35">
        <v>26</v>
      </c>
      <c r="L44" s="35">
        <v>2305</v>
      </c>
      <c r="M44" s="35">
        <v>1215</v>
      </c>
      <c r="N44" s="32">
        <f t="shared" si="7"/>
        <v>29.436</v>
      </c>
      <c r="O44" s="37">
        <f t="shared" si="8"/>
        <v>0.9926677946982515</v>
      </c>
      <c r="P44" s="33">
        <f t="shared" si="9"/>
        <v>1.0800000000000409</v>
      </c>
      <c r="Q44" s="33">
        <f t="shared" si="10"/>
        <v>0.85169972982593833</v>
      </c>
      <c r="S44" s="40">
        <v>0</v>
      </c>
      <c r="T44" s="35">
        <v>0</v>
      </c>
    </row>
    <row r="45" spans="1:23">
      <c r="A45" s="76" t="s">
        <v>648</v>
      </c>
      <c r="D45" s="76"/>
      <c r="F45" s="37"/>
      <c r="I45" s="37">
        <v>31.673999999999999</v>
      </c>
      <c r="J45" s="37">
        <v>29.376999999999999</v>
      </c>
      <c r="K45" s="35">
        <v>11801</v>
      </c>
      <c r="L45" s="35">
        <v>21</v>
      </c>
      <c r="M45" s="35">
        <v>167</v>
      </c>
      <c r="N45" s="32">
        <f t="shared" si="7"/>
        <v>29.422999999999998</v>
      </c>
      <c r="O45" s="37">
        <f t="shared" si="8"/>
        <v>1.5681040954208025E-2</v>
      </c>
      <c r="P45" s="33">
        <f t="shared" si="9"/>
        <v>0.68999999999994088</v>
      </c>
      <c r="Q45" s="33">
        <f t="shared" si="10"/>
        <v>98.383069653034539</v>
      </c>
      <c r="S45" s="40">
        <v>0.68999999999994088</v>
      </c>
      <c r="T45" s="35">
        <v>98.383069653034539</v>
      </c>
    </row>
    <row r="46" spans="1:23">
      <c r="A46" s="76" t="s">
        <v>649</v>
      </c>
      <c r="D46" s="76"/>
      <c r="F46" s="37"/>
      <c r="I46" s="37">
        <v>31.696000000000002</v>
      </c>
      <c r="J46" s="37">
        <v>29.382999999999999</v>
      </c>
      <c r="K46" s="35">
        <v>11603</v>
      </c>
      <c r="L46" s="35">
        <v>50</v>
      </c>
      <c r="M46" s="35">
        <v>112</v>
      </c>
      <c r="N46" s="32">
        <f t="shared" si="7"/>
        <v>29.406999999999996</v>
      </c>
      <c r="O46" s="37">
        <f t="shared" si="8"/>
        <v>1.3769655758606034E-2</v>
      </c>
      <c r="P46" s="33">
        <f t="shared" si="9"/>
        <v>0.20999999999992269</v>
      </c>
      <c r="Q46" s="33">
        <f t="shared" si="10"/>
        <v>98.724313388212892</v>
      </c>
      <c r="S46" s="40">
        <v>0.20999999999992269</v>
      </c>
      <c r="T46" s="35">
        <v>98.724313388212892</v>
      </c>
    </row>
    <row r="47" spans="1:23">
      <c r="A47" s="76" t="s">
        <v>650</v>
      </c>
      <c r="D47" s="76"/>
      <c r="F47" s="37"/>
      <c r="I47" s="37">
        <v>31.651</v>
      </c>
      <c r="J47" s="37">
        <v>29.364999999999998</v>
      </c>
      <c r="K47" s="35">
        <v>10951</v>
      </c>
      <c r="L47" s="35">
        <v>32</v>
      </c>
      <c r="M47" s="35">
        <v>328</v>
      </c>
      <c r="N47" s="32">
        <f t="shared" si="7"/>
        <v>29.433999999999997</v>
      </c>
      <c r="O47" s="37">
        <f t="shared" si="8"/>
        <v>3.1827424630890284E-2</v>
      </c>
      <c r="P47" s="33">
        <f t="shared" si="9"/>
        <v>1.0199999999999818</v>
      </c>
      <c r="Q47" s="33">
        <f t="shared" si="10"/>
        <v>95.523862874946204</v>
      </c>
      <c r="S47" s="40">
        <v>1.0199999999999818</v>
      </c>
      <c r="T47" s="35">
        <v>95.523862874946204</v>
      </c>
    </row>
    <row r="48" spans="1:23">
      <c r="A48" s="76" t="s">
        <v>651</v>
      </c>
      <c r="D48" s="76"/>
      <c r="F48" s="37"/>
      <c r="I48" s="37">
        <v>31.553000000000001</v>
      </c>
      <c r="J48" s="37">
        <v>29.649000000000001</v>
      </c>
      <c r="K48" s="35">
        <v>9</v>
      </c>
      <c r="L48" s="35">
        <v>1993</v>
      </c>
      <c r="M48" s="35">
        <v>1070</v>
      </c>
      <c r="N48" s="32">
        <f t="shared" si="7"/>
        <v>29.815999999999999</v>
      </c>
      <c r="O48" s="37">
        <f t="shared" si="8"/>
        <v>0.9970703125</v>
      </c>
      <c r="P48" s="33">
        <f t="shared" si="9"/>
        <v>12.480000000000018</v>
      </c>
      <c r="Q48" s="33">
        <f t="shared" si="10"/>
        <v>0.75957679748536577</v>
      </c>
      <c r="S48" s="40">
        <v>0</v>
      </c>
      <c r="T48" s="35">
        <v>0</v>
      </c>
    </row>
    <row r="49" spans="1:23">
      <c r="A49" s="76" t="s">
        <v>652</v>
      </c>
      <c r="D49" s="76"/>
      <c r="F49" s="37"/>
      <c r="I49" s="37">
        <v>31.643000000000001</v>
      </c>
      <c r="J49" s="37">
        <v>29.277999999999999</v>
      </c>
      <c r="K49" s="35">
        <v>15</v>
      </c>
      <c r="L49" s="35">
        <v>1895</v>
      </c>
      <c r="M49" s="35">
        <v>1044</v>
      </c>
      <c r="N49" s="32">
        <f t="shared" si="7"/>
        <v>29.354999999999997</v>
      </c>
      <c r="O49" s="37">
        <f t="shared" si="8"/>
        <v>0.99492213947190256</v>
      </c>
      <c r="P49" s="33">
        <f t="shared" si="9"/>
        <v>-1.3500000000001364</v>
      </c>
      <c r="Q49" s="33">
        <f t="shared" si="10"/>
        <v>0.80413808388519215</v>
      </c>
      <c r="S49" s="40">
        <v>0</v>
      </c>
      <c r="T49" s="35">
        <v>0</v>
      </c>
    </row>
    <row r="50" spans="1:23">
      <c r="A50" s="76" t="s">
        <v>653</v>
      </c>
      <c r="D50" s="76"/>
      <c r="F50" s="37"/>
      <c r="I50" s="37">
        <v>31.651</v>
      </c>
      <c r="J50" s="37">
        <v>29.52</v>
      </c>
      <c r="K50" s="35">
        <v>20</v>
      </c>
      <c r="L50" s="35">
        <v>2094</v>
      </c>
      <c r="M50" s="35">
        <v>1165</v>
      </c>
      <c r="N50" s="32">
        <f t="shared" si="7"/>
        <v>29.588999999999999</v>
      </c>
      <c r="O50" s="37">
        <f t="shared" si="8"/>
        <v>0.99390057944495269</v>
      </c>
      <c r="P50" s="33">
        <f t="shared" si="9"/>
        <v>5.6699999999999591</v>
      </c>
      <c r="Q50" s="33">
        <f t="shared" si="10"/>
        <v>0.8255894688174692</v>
      </c>
      <c r="S50" s="40">
        <v>0</v>
      </c>
      <c r="T50" s="35">
        <v>0</v>
      </c>
    </row>
    <row r="51" spans="1:23">
      <c r="A51" s="76" t="s">
        <v>654</v>
      </c>
      <c r="D51" s="76"/>
      <c r="F51" s="37"/>
      <c r="I51" s="37">
        <v>31.62</v>
      </c>
      <c r="J51" s="37">
        <v>29.361999999999998</v>
      </c>
      <c r="K51" s="35">
        <v>26</v>
      </c>
      <c r="L51" s="35">
        <v>1745</v>
      </c>
      <c r="M51" s="35">
        <v>936</v>
      </c>
      <c r="N51" s="32">
        <f t="shared" si="7"/>
        <v>29.461999999999996</v>
      </c>
      <c r="O51" s="37">
        <f t="shared" si="8"/>
        <v>0.99039527151828588</v>
      </c>
      <c r="P51" s="33">
        <f t="shared" si="9"/>
        <v>1.8599999999999</v>
      </c>
      <c r="Q51" s="33">
        <f t="shared" si="10"/>
        <v>0.90047200754273149</v>
      </c>
      <c r="S51" s="40">
        <v>0</v>
      </c>
      <c r="T51" s="35">
        <v>0</v>
      </c>
    </row>
    <row r="52" spans="1:23">
      <c r="A52" s="76" t="s">
        <v>655</v>
      </c>
      <c r="D52" s="76"/>
      <c r="F52" s="37"/>
      <c r="I52" s="37">
        <v>31.692</v>
      </c>
      <c r="J52" s="37">
        <v>29.523</v>
      </c>
      <c r="K52" s="35">
        <v>15</v>
      </c>
      <c r="L52" s="35">
        <v>2375</v>
      </c>
      <c r="M52" s="35">
        <v>1220</v>
      </c>
      <c r="N52" s="32">
        <f t="shared" si="7"/>
        <v>29.550999999999998</v>
      </c>
      <c r="O52" s="37">
        <f t="shared" si="8"/>
        <v>0.99584487534626043</v>
      </c>
      <c r="P52" s="33">
        <f t="shared" si="9"/>
        <v>4.5299999999999727</v>
      </c>
      <c r="Q52" s="33">
        <f t="shared" si="10"/>
        <v>0.78490611643557884</v>
      </c>
      <c r="S52" s="40">
        <v>0</v>
      </c>
      <c r="T52" s="35">
        <v>0</v>
      </c>
    </row>
    <row r="53" spans="1:23">
      <c r="A53" s="76" t="s">
        <v>656</v>
      </c>
      <c r="D53" s="76"/>
      <c r="F53" s="37"/>
      <c r="I53" s="37">
        <v>31.622</v>
      </c>
      <c r="J53" s="37">
        <v>29.393000000000001</v>
      </c>
      <c r="K53" s="35">
        <v>15</v>
      </c>
      <c r="L53" s="35">
        <v>1898</v>
      </c>
      <c r="M53" s="35">
        <v>1033</v>
      </c>
      <c r="N53" s="32">
        <f t="shared" si="7"/>
        <v>29.491</v>
      </c>
      <c r="O53" s="37">
        <f t="shared" si="8"/>
        <v>0.99490835030549896</v>
      </c>
      <c r="P53" s="33">
        <f t="shared" si="9"/>
        <v>2.7300000000000182</v>
      </c>
      <c r="Q53" s="33">
        <f t="shared" si="10"/>
        <v>0.80442652054703956</v>
      </c>
      <c r="S53" s="40">
        <v>0</v>
      </c>
      <c r="T53" s="35">
        <v>0</v>
      </c>
    </row>
    <row r="54" spans="1:23">
      <c r="A54" s="76" t="s">
        <v>657</v>
      </c>
      <c r="D54" s="76"/>
      <c r="F54" s="37"/>
      <c r="I54" s="37">
        <v>31.681000000000001</v>
      </c>
      <c r="J54" s="37">
        <v>29.504000000000001</v>
      </c>
      <c r="K54" s="35">
        <v>10</v>
      </c>
      <c r="L54" s="35">
        <v>2284</v>
      </c>
      <c r="M54" s="35">
        <v>1223</v>
      </c>
      <c r="N54" s="32">
        <f t="shared" si="7"/>
        <v>29.542999999999999</v>
      </c>
      <c r="O54" s="37">
        <f t="shared" si="8"/>
        <v>0.9971566676144441</v>
      </c>
      <c r="P54" s="33">
        <f t="shared" si="9"/>
        <v>4.2899999999999636</v>
      </c>
      <c r="Q54" s="33">
        <f t="shared" si="10"/>
        <v>0.75780097788968703</v>
      </c>
      <c r="S54" s="40">
        <v>0</v>
      </c>
      <c r="T54" s="35">
        <v>0</v>
      </c>
    </row>
    <row r="55" spans="1:23">
      <c r="A55" s="76" t="s">
        <v>658</v>
      </c>
      <c r="D55" s="76"/>
      <c r="F55" s="37"/>
      <c r="I55" s="37">
        <v>31.648</v>
      </c>
      <c r="J55" s="37">
        <v>29.367999999999999</v>
      </c>
      <c r="K55" s="35">
        <v>29</v>
      </c>
      <c r="L55" s="35">
        <v>2290</v>
      </c>
      <c r="M55" s="35">
        <v>1227</v>
      </c>
      <c r="N55" s="32">
        <f t="shared" si="7"/>
        <v>29.439999999999998</v>
      </c>
      <c r="O55" s="37">
        <f t="shared" si="8"/>
        <v>0.99182177100958824</v>
      </c>
      <c r="P55" s="33">
        <f t="shared" si="9"/>
        <v>1.1999999999999318</v>
      </c>
      <c r="Q55" s="33">
        <f t="shared" si="10"/>
        <v>0.86975983043261351</v>
      </c>
      <c r="S55" s="40">
        <v>0</v>
      </c>
      <c r="T55" s="35">
        <v>0</v>
      </c>
    </row>
    <row r="56" spans="1:23">
      <c r="A56" s="76" t="s">
        <v>659</v>
      </c>
      <c r="D56" s="76"/>
      <c r="F56" s="37"/>
      <c r="I56" s="37">
        <v>31.68</v>
      </c>
      <c r="J56" s="37">
        <v>29.532</v>
      </c>
      <c r="K56" s="35">
        <v>17</v>
      </c>
      <c r="L56" s="35">
        <v>1950</v>
      </c>
      <c r="M56" s="35">
        <v>925</v>
      </c>
      <c r="N56" s="32">
        <f t="shared" si="7"/>
        <v>29.571999999999999</v>
      </c>
      <c r="O56" s="37">
        <f t="shared" si="8"/>
        <v>0.99412171507607194</v>
      </c>
      <c r="P56" s="33">
        <f t="shared" si="9"/>
        <v>5.1599999999999682</v>
      </c>
      <c r="Q56" s="33">
        <f t="shared" si="10"/>
        <v>0.82093168735616473</v>
      </c>
      <c r="S56" s="40">
        <v>0</v>
      </c>
      <c r="T56" s="35">
        <v>0</v>
      </c>
    </row>
    <row r="57" spans="1:23">
      <c r="A57" s="76" t="s">
        <v>660</v>
      </c>
      <c r="D57" s="76"/>
      <c r="F57" s="37"/>
      <c r="I57" s="37">
        <v>31.657</v>
      </c>
      <c r="J57" s="37">
        <v>29.488</v>
      </c>
      <c r="K57" s="35">
        <v>29</v>
      </c>
      <c r="L57" s="35">
        <v>2492</v>
      </c>
      <c r="M57" s="35">
        <v>1359</v>
      </c>
      <c r="N57" s="32">
        <f t="shared" si="7"/>
        <v>29.550999999999998</v>
      </c>
      <c r="O57" s="37">
        <f t="shared" si="8"/>
        <v>0.99252577319587632</v>
      </c>
      <c r="P57" s="33">
        <f t="shared" si="9"/>
        <v>4.5299999999999727</v>
      </c>
      <c r="Q57" s="33">
        <f t="shared" si="10"/>
        <v>0.85472342969497106</v>
      </c>
      <c r="S57" s="40">
        <v>0</v>
      </c>
      <c r="T57" s="35">
        <v>0</v>
      </c>
    </row>
    <row r="58" spans="1:23">
      <c r="A58" s="76" t="s">
        <v>661</v>
      </c>
      <c r="D58" s="76"/>
      <c r="F58" s="37"/>
      <c r="I58" s="37">
        <v>31.7</v>
      </c>
      <c r="J58" s="37">
        <v>29.637</v>
      </c>
      <c r="K58" s="35">
        <v>11</v>
      </c>
      <c r="L58" s="35">
        <v>2339</v>
      </c>
      <c r="M58" s="35">
        <v>1204</v>
      </c>
      <c r="N58" s="32">
        <f t="shared" si="7"/>
        <v>29.657</v>
      </c>
      <c r="O58" s="37">
        <f t="shared" si="8"/>
        <v>0.99690489589195275</v>
      </c>
      <c r="P58" s="33">
        <f t="shared" si="9"/>
        <v>7.7100000000000364</v>
      </c>
      <c r="Q58" s="33">
        <f t="shared" si="10"/>
        <v>0.76298179799469779</v>
      </c>
      <c r="S58" s="40">
        <v>0</v>
      </c>
      <c r="T58" s="35">
        <v>0</v>
      </c>
    </row>
    <row r="59" spans="1:23">
      <c r="A59" s="76" t="s">
        <v>662</v>
      </c>
      <c r="D59" s="76"/>
      <c r="F59" s="37"/>
      <c r="I59" s="37">
        <v>31.623999999999999</v>
      </c>
      <c r="J59" s="37">
        <v>29.489000000000001</v>
      </c>
      <c r="K59" s="35">
        <v>15</v>
      </c>
      <c r="L59" s="35">
        <v>2223</v>
      </c>
      <c r="M59" s="35">
        <v>1277</v>
      </c>
      <c r="N59" s="32">
        <f t="shared" si="7"/>
        <v>29.585000000000001</v>
      </c>
      <c r="O59" s="37">
        <f t="shared" si="8"/>
        <v>0.99573257467994314</v>
      </c>
      <c r="P59" s="33">
        <f t="shared" si="9"/>
        <v>5.5500000000000682</v>
      </c>
      <c r="Q59" s="33">
        <f t="shared" si="10"/>
        <v>0.7872394068096753</v>
      </c>
      <c r="S59" s="40">
        <v>0</v>
      </c>
      <c r="T59" s="35">
        <v>0</v>
      </c>
    </row>
    <row r="60" spans="1:23">
      <c r="A60" s="79" t="s">
        <v>444</v>
      </c>
      <c r="B60" s="79"/>
      <c r="C60" s="79"/>
      <c r="D60" s="79"/>
      <c r="E60" s="119"/>
      <c r="F60" s="125"/>
      <c r="G60" s="79"/>
      <c r="H60" s="79"/>
      <c r="I60" s="125">
        <f>AVERAGE(I24:I59)</f>
        <v>31.660694444444445</v>
      </c>
      <c r="J60" s="125">
        <f>AVERAGE(J24:J59)</f>
        <v>29.496027777777783</v>
      </c>
      <c r="K60" s="122">
        <f>AVERAGE(K24:K59)</f>
        <v>2030.3888888888889</v>
      </c>
      <c r="L60" s="122">
        <f t="shared" ref="L60:T60" si="11">AVERAGE(L24:L59)</f>
        <v>2067.7222222222222</v>
      </c>
      <c r="M60" s="122">
        <f t="shared" si="11"/>
        <v>1103.25</v>
      </c>
      <c r="N60" s="122">
        <f t="shared" si="11"/>
        <v>29.555333333333337</v>
      </c>
      <c r="O60" s="122">
        <f t="shared" si="11"/>
        <v>0.82660354702506145</v>
      </c>
      <c r="P60" s="122">
        <f t="shared" si="11"/>
        <v>4.6599999999999744</v>
      </c>
      <c r="Q60" s="122">
        <f t="shared" si="11"/>
        <v>17.327888741556489</v>
      </c>
      <c r="R60" s="122"/>
      <c r="S60" s="122">
        <f t="shared" si="11"/>
        <v>1.7123076923076868</v>
      </c>
      <c r="T60" s="122">
        <f t="shared" si="11"/>
        <v>16.600867942116491</v>
      </c>
    </row>
    <row r="61" spans="1:23">
      <c r="A61" s="76" t="s">
        <v>145</v>
      </c>
      <c r="C61" s="76" t="s">
        <v>309</v>
      </c>
      <c r="D61" s="76">
        <v>1</v>
      </c>
      <c r="F61" s="37">
        <v>5.9130000000000003</v>
      </c>
      <c r="I61" s="37">
        <v>31.641999999999999</v>
      </c>
      <c r="J61" s="37">
        <v>29.327999999999999</v>
      </c>
      <c r="K61" s="35">
        <v>8713</v>
      </c>
      <c r="L61" s="35">
        <v>0</v>
      </c>
      <c r="M61" s="35">
        <v>0</v>
      </c>
      <c r="N61" s="32">
        <f t="shared" ref="N61" si="12">(J61)-(I61-31.72)</f>
        <v>29.405999999999999</v>
      </c>
      <c r="O61" s="37">
        <f t="shared" ref="O61" si="13">(M61+L61)/(K61+L61+M61)</f>
        <v>0</v>
      </c>
      <c r="P61" s="33">
        <f t="shared" ref="P61" si="14">(30*N61)-882</f>
        <v>0.17999999999994998</v>
      </c>
      <c r="Q61" s="33">
        <f t="shared" ref="Q61" si="15">(80.4*O61*O61)-(180.9*O61)+101.2</f>
        <v>101.2</v>
      </c>
      <c r="S61" s="33">
        <v>0.2</v>
      </c>
      <c r="T61" s="35">
        <v>100</v>
      </c>
      <c r="U61" s="76" t="s">
        <v>545</v>
      </c>
    </row>
    <row r="62" spans="1:23">
      <c r="A62" s="76" t="s">
        <v>146</v>
      </c>
      <c r="C62" s="76" t="s">
        <v>309</v>
      </c>
      <c r="D62" s="76">
        <v>2</v>
      </c>
      <c r="F62" s="37">
        <v>7.0010000000000003</v>
      </c>
      <c r="I62" s="37">
        <v>31.628</v>
      </c>
      <c r="J62" s="37">
        <v>29.314</v>
      </c>
      <c r="K62" s="35">
        <v>9469</v>
      </c>
      <c r="L62" s="35">
        <v>0</v>
      </c>
      <c r="M62" s="35">
        <v>0</v>
      </c>
      <c r="N62" s="32">
        <f t="shared" ref="N62:N78" si="16">(J62)-(I62-31.72)</f>
        <v>29.405999999999999</v>
      </c>
      <c r="O62" s="37">
        <f t="shared" ref="O62:O78" si="17">(M62+L62)/(K62+L62+M62)</f>
        <v>0</v>
      </c>
      <c r="P62" s="33">
        <f t="shared" ref="P62:P78" si="18">(30*N62)-882</f>
        <v>0.17999999999994998</v>
      </c>
      <c r="Q62" s="33">
        <f t="shared" ref="Q62:Q78" si="19">(80.4*O62*O62)-(180.9*O62)+101.2</f>
        <v>101.2</v>
      </c>
      <c r="S62" s="33">
        <v>0.2</v>
      </c>
      <c r="T62" s="35">
        <v>100</v>
      </c>
      <c r="U62" s="76" t="s">
        <v>545</v>
      </c>
      <c r="V62" s="40">
        <f>AVERAGE(S61:S63)</f>
        <v>0.33333333333333331</v>
      </c>
      <c r="W62" s="35">
        <f>AVERAGE(T61:T63)</f>
        <v>100</v>
      </c>
    </row>
    <row r="63" spans="1:23">
      <c r="A63" s="76" t="s">
        <v>147</v>
      </c>
      <c r="C63" s="76" t="s">
        <v>309</v>
      </c>
      <c r="D63" s="76">
        <v>3</v>
      </c>
      <c r="F63" s="37">
        <v>7.1959999999999997</v>
      </c>
      <c r="I63" s="37">
        <v>31.693999999999999</v>
      </c>
      <c r="J63" s="37">
        <v>29.393999999999998</v>
      </c>
      <c r="K63" s="35">
        <v>8723</v>
      </c>
      <c r="L63" s="35">
        <v>0</v>
      </c>
      <c r="M63" s="35">
        <v>0</v>
      </c>
      <c r="N63" s="32">
        <f t="shared" si="16"/>
        <v>29.419999999999998</v>
      </c>
      <c r="O63" s="37">
        <f t="shared" si="17"/>
        <v>0</v>
      </c>
      <c r="P63" s="33">
        <f t="shared" si="18"/>
        <v>0.59999999999990905</v>
      </c>
      <c r="Q63" s="33">
        <f t="shared" si="19"/>
        <v>101.2</v>
      </c>
      <c r="S63" s="33">
        <v>0.6</v>
      </c>
      <c r="T63" s="35">
        <v>100</v>
      </c>
      <c r="U63" s="76" t="s">
        <v>545</v>
      </c>
    </row>
    <row r="64" spans="1:23">
      <c r="A64" s="76" t="s">
        <v>148</v>
      </c>
      <c r="C64" s="76" t="s">
        <v>310</v>
      </c>
      <c r="D64" s="76">
        <v>1</v>
      </c>
      <c r="F64" s="37">
        <v>7.335</v>
      </c>
      <c r="G64" s="76">
        <v>7.2229999999999999</v>
      </c>
      <c r="I64" s="37">
        <v>31.541</v>
      </c>
      <c r="J64" s="37">
        <v>29.231000000000002</v>
      </c>
      <c r="K64" s="35">
        <v>10359</v>
      </c>
      <c r="L64" s="35">
        <v>0</v>
      </c>
      <c r="M64" s="35">
        <v>0</v>
      </c>
      <c r="N64" s="32">
        <f t="shared" si="16"/>
        <v>29.41</v>
      </c>
      <c r="O64" s="37">
        <f t="shared" si="17"/>
        <v>0</v>
      </c>
      <c r="P64" s="33">
        <f t="shared" si="18"/>
        <v>0.29999999999995453</v>
      </c>
      <c r="Q64" s="33">
        <f t="shared" si="19"/>
        <v>101.2</v>
      </c>
      <c r="S64" s="33">
        <v>0.3</v>
      </c>
      <c r="T64" s="35">
        <v>100</v>
      </c>
      <c r="U64" s="76" t="s">
        <v>546</v>
      </c>
    </row>
    <row r="65" spans="1:21">
      <c r="A65" s="76" t="s">
        <v>149</v>
      </c>
      <c r="C65" s="76" t="s">
        <v>310</v>
      </c>
      <c r="D65" s="76">
        <v>2</v>
      </c>
      <c r="F65" s="37">
        <v>5.4720000000000004</v>
      </c>
      <c r="G65" s="76">
        <v>5.383</v>
      </c>
      <c r="I65" s="37">
        <v>31.542999999999999</v>
      </c>
      <c r="J65" s="37">
        <v>29.259</v>
      </c>
      <c r="K65" s="35">
        <v>12695</v>
      </c>
      <c r="L65" s="35">
        <v>0</v>
      </c>
      <c r="M65" s="35">
        <v>0</v>
      </c>
      <c r="N65" s="32">
        <f t="shared" si="16"/>
        <v>29.436</v>
      </c>
      <c r="O65" s="37">
        <f t="shared" si="17"/>
        <v>0</v>
      </c>
      <c r="P65" s="33">
        <f t="shared" si="18"/>
        <v>1.0800000000000409</v>
      </c>
      <c r="Q65" s="33">
        <f t="shared" si="19"/>
        <v>101.2</v>
      </c>
      <c r="S65" s="33">
        <v>1.1000000000000001</v>
      </c>
      <c r="T65" s="35">
        <v>100</v>
      </c>
      <c r="U65" s="76" t="s">
        <v>546</v>
      </c>
    </row>
    <row r="66" spans="1:21">
      <c r="A66" s="76" t="s">
        <v>150</v>
      </c>
      <c r="C66" s="76" t="s">
        <v>310</v>
      </c>
      <c r="D66" s="76">
        <v>3</v>
      </c>
      <c r="F66" s="37">
        <v>8.9079999999999995</v>
      </c>
      <c r="G66" s="76">
        <v>8.7520000000000007</v>
      </c>
      <c r="I66" s="37">
        <v>31.641999999999999</v>
      </c>
      <c r="J66" s="37">
        <v>29.327000000000002</v>
      </c>
      <c r="K66" s="35">
        <v>17475</v>
      </c>
      <c r="L66" s="35">
        <v>0</v>
      </c>
      <c r="M66" s="35">
        <v>0</v>
      </c>
      <c r="N66" s="32">
        <f t="shared" si="16"/>
        <v>29.405000000000001</v>
      </c>
      <c r="O66" s="37">
        <f t="shared" si="17"/>
        <v>0</v>
      </c>
      <c r="P66" s="33">
        <f t="shared" si="18"/>
        <v>0.15000000000009095</v>
      </c>
      <c r="Q66" s="33">
        <f t="shared" si="19"/>
        <v>101.2</v>
      </c>
      <c r="S66" s="33">
        <v>0.2</v>
      </c>
      <c r="T66" s="35">
        <v>100</v>
      </c>
      <c r="U66" s="76" t="s">
        <v>546</v>
      </c>
    </row>
    <row r="67" spans="1:21">
      <c r="A67" s="76" t="s">
        <v>151</v>
      </c>
      <c r="C67" s="76" t="s">
        <v>311</v>
      </c>
      <c r="D67" s="76">
        <v>1</v>
      </c>
      <c r="F67" s="37">
        <v>8.3460000000000001</v>
      </c>
      <c r="G67" s="76">
        <v>8.3179999999999996</v>
      </c>
      <c r="I67" s="37">
        <v>31.722000000000001</v>
      </c>
      <c r="J67" s="37">
        <v>29.434000000000001</v>
      </c>
      <c r="K67" s="35">
        <v>9156</v>
      </c>
      <c r="L67" s="35">
        <v>0</v>
      </c>
      <c r="M67" s="35">
        <v>0</v>
      </c>
      <c r="N67" s="32">
        <f t="shared" si="16"/>
        <v>29.431999999999999</v>
      </c>
      <c r="O67" s="37">
        <f t="shared" si="17"/>
        <v>0</v>
      </c>
      <c r="P67" s="33">
        <f t="shared" si="18"/>
        <v>0.95999999999992269</v>
      </c>
      <c r="Q67" s="33">
        <f t="shared" si="19"/>
        <v>101.2</v>
      </c>
      <c r="S67" s="33">
        <v>1.0199999999999818</v>
      </c>
      <c r="T67" s="35">
        <v>100</v>
      </c>
      <c r="U67" s="76" t="s">
        <v>547</v>
      </c>
    </row>
    <row r="68" spans="1:21">
      <c r="A68" s="76" t="s">
        <v>152</v>
      </c>
      <c r="C68" s="76" t="s">
        <v>311</v>
      </c>
      <c r="D68" s="76">
        <v>2</v>
      </c>
      <c r="F68" s="37">
        <v>8.4689999999999994</v>
      </c>
      <c r="I68" s="37">
        <v>31.527999999999999</v>
      </c>
      <c r="J68" s="37">
        <v>29.216000000000001</v>
      </c>
      <c r="K68" s="35">
        <v>8936</v>
      </c>
      <c r="L68" s="35">
        <v>0</v>
      </c>
      <c r="M68" s="35">
        <v>0</v>
      </c>
      <c r="N68" s="32">
        <f t="shared" si="16"/>
        <v>29.408000000000001</v>
      </c>
      <c r="O68" s="37">
        <f t="shared" si="17"/>
        <v>0</v>
      </c>
      <c r="P68" s="33">
        <f t="shared" si="18"/>
        <v>0.24000000000000909</v>
      </c>
      <c r="Q68" s="33">
        <f t="shared" si="19"/>
        <v>101.2</v>
      </c>
      <c r="S68" s="33">
        <v>0.2</v>
      </c>
      <c r="T68" s="35">
        <v>100</v>
      </c>
      <c r="U68" s="76" t="s">
        <v>547</v>
      </c>
    </row>
    <row r="69" spans="1:21">
      <c r="A69" s="76" t="s">
        <v>153</v>
      </c>
      <c r="C69" s="76" t="s">
        <v>311</v>
      </c>
      <c r="D69" s="76">
        <v>3</v>
      </c>
      <c r="F69" s="37">
        <v>7.4749999999999996</v>
      </c>
      <c r="I69" s="37">
        <v>31.651</v>
      </c>
      <c r="J69" s="37">
        <v>29.345300000000002</v>
      </c>
      <c r="K69" s="35">
        <v>10136</v>
      </c>
      <c r="L69" s="35">
        <v>0</v>
      </c>
      <c r="M69" s="35">
        <v>0</v>
      </c>
      <c r="N69" s="32">
        <f t="shared" si="16"/>
        <v>29.414300000000001</v>
      </c>
      <c r="O69" s="37">
        <f t="shared" si="17"/>
        <v>0</v>
      </c>
      <c r="P69" s="33">
        <f t="shared" si="18"/>
        <v>0.42899999999997362</v>
      </c>
      <c r="Q69" s="33">
        <f t="shared" si="19"/>
        <v>101.2</v>
      </c>
      <c r="S69" s="33">
        <v>0.42899999999997362</v>
      </c>
      <c r="T69" s="35">
        <v>100</v>
      </c>
      <c r="U69" s="76" t="s">
        <v>547</v>
      </c>
    </row>
    <row r="70" spans="1:21">
      <c r="A70" s="76" t="s">
        <v>154</v>
      </c>
      <c r="C70" s="76" t="s">
        <v>312</v>
      </c>
      <c r="D70" s="76">
        <v>1</v>
      </c>
      <c r="F70" s="37">
        <v>8.5709999999999997</v>
      </c>
      <c r="I70" s="37">
        <v>31.640999999999998</v>
      </c>
      <c r="J70" s="37">
        <v>29.353000000000002</v>
      </c>
      <c r="K70" s="35">
        <v>8807</v>
      </c>
      <c r="L70" s="35">
        <v>0</v>
      </c>
      <c r="M70" s="35">
        <v>0</v>
      </c>
      <c r="N70" s="32">
        <f t="shared" si="16"/>
        <v>29.432000000000002</v>
      </c>
      <c r="O70" s="37">
        <f t="shared" si="17"/>
        <v>0</v>
      </c>
      <c r="P70" s="33">
        <f t="shared" si="18"/>
        <v>0.96000000000003638</v>
      </c>
      <c r="Q70" s="33">
        <f t="shared" si="19"/>
        <v>101.2</v>
      </c>
      <c r="S70" s="33">
        <v>1</v>
      </c>
      <c r="T70" s="35">
        <v>100</v>
      </c>
      <c r="U70" s="76" t="s">
        <v>548</v>
      </c>
    </row>
    <row r="71" spans="1:21">
      <c r="A71" s="76" t="s">
        <v>155</v>
      </c>
      <c r="C71" s="76" t="s">
        <v>312</v>
      </c>
      <c r="D71" s="76">
        <v>2</v>
      </c>
      <c r="F71" s="37">
        <v>7.9320000000000004</v>
      </c>
      <c r="I71" s="37">
        <v>31.585999999999999</v>
      </c>
      <c r="J71" s="37">
        <v>29.276</v>
      </c>
      <c r="K71" s="35">
        <v>12042</v>
      </c>
      <c r="L71" s="35">
        <v>0</v>
      </c>
      <c r="M71" s="35">
        <v>0</v>
      </c>
      <c r="N71" s="32">
        <f t="shared" si="16"/>
        <v>29.41</v>
      </c>
      <c r="O71" s="37">
        <f t="shared" si="17"/>
        <v>0</v>
      </c>
      <c r="P71" s="33">
        <f t="shared" si="18"/>
        <v>0.29999999999995453</v>
      </c>
      <c r="Q71" s="33">
        <f t="shared" si="19"/>
        <v>101.2</v>
      </c>
      <c r="S71" s="33">
        <v>0.3</v>
      </c>
      <c r="T71" s="35">
        <v>100</v>
      </c>
      <c r="U71" s="76" t="s">
        <v>548</v>
      </c>
    </row>
    <row r="72" spans="1:21">
      <c r="A72" s="76" t="s">
        <v>156</v>
      </c>
      <c r="C72" s="76" t="s">
        <v>312</v>
      </c>
      <c r="D72" s="76">
        <v>3</v>
      </c>
      <c r="F72" s="37">
        <v>7.2149999999999999</v>
      </c>
      <c r="I72" s="37">
        <v>31.704999999999998</v>
      </c>
      <c r="J72" s="37">
        <v>29.422999999999998</v>
      </c>
      <c r="K72" s="35">
        <v>12210</v>
      </c>
      <c r="L72" s="35">
        <v>0</v>
      </c>
      <c r="M72" s="35">
        <v>0</v>
      </c>
      <c r="N72" s="32">
        <f t="shared" si="16"/>
        <v>29.437999999999999</v>
      </c>
      <c r="O72" s="37">
        <f t="shared" si="17"/>
        <v>0</v>
      </c>
      <c r="P72" s="33">
        <f t="shared" si="18"/>
        <v>1.1399999999999864</v>
      </c>
      <c r="Q72" s="33">
        <f t="shared" si="19"/>
        <v>101.2</v>
      </c>
      <c r="S72" s="33">
        <v>1.1000000000000001</v>
      </c>
      <c r="T72" s="35">
        <v>100</v>
      </c>
      <c r="U72" s="76" t="s">
        <v>548</v>
      </c>
    </row>
    <row r="73" spans="1:21">
      <c r="A73" s="76" t="s">
        <v>157</v>
      </c>
      <c r="C73" s="76" t="s">
        <v>313</v>
      </c>
      <c r="D73" s="76">
        <v>1</v>
      </c>
      <c r="F73" s="37">
        <v>7.9470000000000001</v>
      </c>
      <c r="I73" s="37">
        <v>31.600999999999999</v>
      </c>
      <c r="J73" s="37">
        <v>29.280999999999999</v>
      </c>
      <c r="K73" s="35">
        <v>11998</v>
      </c>
      <c r="L73" s="35">
        <v>0</v>
      </c>
      <c r="M73" s="35">
        <v>0</v>
      </c>
      <c r="N73" s="32">
        <f t="shared" si="16"/>
        <v>29.4</v>
      </c>
      <c r="O73" s="37">
        <f t="shared" si="17"/>
        <v>0</v>
      </c>
      <c r="P73" s="33">
        <f t="shared" si="18"/>
        <v>0</v>
      </c>
      <c r="Q73" s="33">
        <f t="shared" si="19"/>
        <v>101.2</v>
      </c>
      <c r="S73" s="33">
        <v>0</v>
      </c>
      <c r="T73" s="35">
        <v>100</v>
      </c>
      <c r="U73" s="76" t="s">
        <v>549</v>
      </c>
    </row>
    <row r="74" spans="1:21">
      <c r="A74" s="76" t="s">
        <v>158</v>
      </c>
      <c r="C74" s="76" t="s">
        <v>313</v>
      </c>
      <c r="D74" s="76">
        <v>2</v>
      </c>
      <c r="F74" s="37">
        <v>7.15</v>
      </c>
      <c r="I74" s="37">
        <v>31.628</v>
      </c>
      <c r="J74" s="37">
        <v>29.344000000000001</v>
      </c>
      <c r="K74" s="35">
        <v>10730</v>
      </c>
      <c r="L74" s="35">
        <v>0</v>
      </c>
      <c r="M74" s="35">
        <v>0</v>
      </c>
      <c r="N74" s="32">
        <f t="shared" si="16"/>
        <v>29.436</v>
      </c>
      <c r="O74" s="37">
        <f t="shared" si="17"/>
        <v>0</v>
      </c>
      <c r="P74" s="33">
        <f t="shared" si="18"/>
        <v>1.0800000000000409</v>
      </c>
      <c r="Q74" s="33">
        <f t="shared" si="19"/>
        <v>101.2</v>
      </c>
      <c r="S74" s="33">
        <v>1.1000000000000001</v>
      </c>
      <c r="T74" s="35">
        <v>100</v>
      </c>
      <c r="U74" s="76" t="s">
        <v>549</v>
      </c>
    </row>
    <row r="75" spans="1:21">
      <c r="A75" s="76" t="s">
        <v>159</v>
      </c>
      <c r="C75" s="76" t="s">
        <v>313</v>
      </c>
      <c r="D75" s="76">
        <v>3</v>
      </c>
      <c r="F75" s="37">
        <v>7.3470000000000004</v>
      </c>
      <c r="G75" s="76">
        <v>7.3390000000000004</v>
      </c>
      <c r="I75" s="37">
        <v>31.63</v>
      </c>
      <c r="J75" s="37">
        <v>29.327000000000002</v>
      </c>
      <c r="K75" s="35">
        <v>9652</v>
      </c>
      <c r="L75" s="35">
        <v>0</v>
      </c>
      <c r="M75" s="35">
        <v>0</v>
      </c>
      <c r="N75" s="32">
        <f t="shared" si="16"/>
        <v>29.417000000000002</v>
      </c>
      <c r="O75" s="37">
        <f t="shared" si="17"/>
        <v>0</v>
      </c>
      <c r="P75" s="33">
        <f t="shared" si="18"/>
        <v>0.50999999999999091</v>
      </c>
      <c r="Q75" s="33">
        <f t="shared" si="19"/>
        <v>101.2</v>
      </c>
      <c r="S75" s="33">
        <v>0.5</v>
      </c>
      <c r="T75" s="35">
        <v>100</v>
      </c>
      <c r="U75" s="76" t="s">
        <v>549</v>
      </c>
    </row>
    <row r="76" spans="1:21">
      <c r="A76" s="76" t="s">
        <v>160</v>
      </c>
      <c r="C76" s="76" t="s">
        <v>314</v>
      </c>
      <c r="D76" s="76">
        <v>1</v>
      </c>
      <c r="F76" s="37">
        <v>5.3410000000000002</v>
      </c>
      <c r="I76" s="37">
        <v>31.623000000000001</v>
      </c>
      <c r="J76" s="37">
        <v>29.324999999999999</v>
      </c>
      <c r="K76" s="35">
        <v>11156</v>
      </c>
      <c r="L76" s="35">
        <v>0</v>
      </c>
      <c r="M76" s="35">
        <v>0</v>
      </c>
      <c r="N76" s="32">
        <f t="shared" si="16"/>
        <v>29.421999999999997</v>
      </c>
      <c r="O76" s="37">
        <f t="shared" si="17"/>
        <v>0</v>
      </c>
      <c r="P76" s="33">
        <f t="shared" si="18"/>
        <v>0.65999999999985448</v>
      </c>
      <c r="Q76" s="33">
        <f t="shared" si="19"/>
        <v>101.2</v>
      </c>
      <c r="S76" s="33">
        <v>0.7</v>
      </c>
      <c r="T76" s="35">
        <v>100</v>
      </c>
      <c r="U76" s="76" t="s">
        <v>550</v>
      </c>
    </row>
    <row r="77" spans="1:21">
      <c r="A77" s="76" t="s">
        <v>161</v>
      </c>
      <c r="C77" s="76" t="s">
        <v>314</v>
      </c>
      <c r="D77" s="76">
        <v>2</v>
      </c>
      <c r="F77" s="37">
        <v>7.7560000000000002</v>
      </c>
      <c r="I77" s="37">
        <v>31.670999999999999</v>
      </c>
      <c r="J77" s="37">
        <v>29.369</v>
      </c>
      <c r="K77" s="35">
        <v>9227</v>
      </c>
      <c r="L77" s="35">
        <v>12</v>
      </c>
      <c r="M77" s="35">
        <v>18</v>
      </c>
      <c r="N77" s="32">
        <f t="shared" si="16"/>
        <v>29.417999999999999</v>
      </c>
      <c r="O77" s="37">
        <f t="shared" si="17"/>
        <v>3.2407907529437181E-3</v>
      </c>
      <c r="P77" s="33">
        <f t="shared" si="18"/>
        <v>0.53999999999996362</v>
      </c>
      <c r="Q77" s="33">
        <f t="shared" si="19"/>
        <v>100.61458537185871</v>
      </c>
      <c r="S77" s="33">
        <v>0.5</v>
      </c>
      <c r="T77" s="35">
        <v>100</v>
      </c>
      <c r="U77" s="76" t="s">
        <v>550</v>
      </c>
    </row>
    <row r="78" spans="1:21">
      <c r="A78" s="76" t="s">
        <v>162</v>
      </c>
      <c r="C78" s="76" t="s">
        <v>314</v>
      </c>
      <c r="D78" s="76">
        <v>3</v>
      </c>
      <c r="F78" s="37">
        <v>6.4889999999999999</v>
      </c>
      <c r="I78" s="37">
        <v>31.689</v>
      </c>
      <c r="J78" s="37">
        <v>29.390999999999998</v>
      </c>
      <c r="K78" s="35">
        <v>11936</v>
      </c>
      <c r="L78" s="35">
        <v>0</v>
      </c>
      <c r="M78" s="35">
        <v>0</v>
      </c>
      <c r="N78" s="32">
        <f t="shared" si="16"/>
        <v>29.421999999999997</v>
      </c>
      <c r="O78" s="37">
        <f t="shared" si="17"/>
        <v>0</v>
      </c>
      <c r="P78" s="33">
        <f t="shared" si="18"/>
        <v>0.65999999999985448</v>
      </c>
      <c r="Q78" s="33">
        <f t="shared" si="19"/>
        <v>101.2</v>
      </c>
      <c r="S78" s="33">
        <v>0.7</v>
      </c>
      <c r="T78" s="35">
        <v>100</v>
      </c>
      <c r="U78" s="76" t="s">
        <v>550</v>
      </c>
    </row>
    <row r="79" spans="1:21">
      <c r="A79" s="79" t="s">
        <v>445</v>
      </c>
      <c r="B79" s="79"/>
      <c r="C79" s="79"/>
      <c r="D79" s="79"/>
      <c r="E79" s="119"/>
      <c r="F79" s="125"/>
      <c r="G79" s="79"/>
      <c r="H79" s="79"/>
      <c r="I79" s="125">
        <f>AVERAGE(I61:I78)</f>
        <v>31.631388888888889</v>
      </c>
      <c r="J79" s="125">
        <f t="shared" ref="J79:Q79" si="20">AVERAGE(J61:J78)</f>
        <v>29.329849999999997</v>
      </c>
      <c r="K79" s="122">
        <f t="shared" si="20"/>
        <v>10745.555555555555</v>
      </c>
      <c r="L79" s="122">
        <f t="shared" si="20"/>
        <v>0.66666666666666663</v>
      </c>
      <c r="M79" s="122">
        <f t="shared" si="20"/>
        <v>1</v>
      </c>
      <c r="N79" s="125">
        <f t="shared" si="20"/>
        <v>29.418461111111114</v>
      </c>
      <c r="O79" s="125">
        <f t="shared" si="20"/>
        <v>1.8004393071909545E-4</v>
      </c>
      <c r="P79" s="121">
        <f t="shared" si="20"/>
        <v>0.55383333333330453</v>
      </c>
      <c r="Q79" s="121">
        <f t="shared" si="20"/>
        <v>101.16747696510329</v>
      </c>
      <c r="R79" s="79"/>
      <c r="S79" s="121">
        <f t="shared" ref="S79:T79" si="21">AVERAGE(S61:S78)</f>
        <v>0.56383333333333086</v>
      </c>
      <c r="T79" s="122">
        <f t="shared" si="21"/>
        <v>100</v>
      </c>
    </row>
    <row r="80" spans="1:21">
      <c r="A80" s="76" t="s">
        <v>199</v>
      </c>
      <c r="C80" s="76" t="s">
        <v>309</v>
      </c>
      <c r="D80" s="76">
        <v>1</v>
      </c>
      <c r="F80" s="37">
        <v>3.266</v>
      </c>
      <c r="G80" s="76">
        <v>3.2160000000000002</v>
      </c>
      <c r="I80" s="37">
        <v>31.71</v>
      </c>
      <c r="J80" s="37">
        <v>29.62</v>
      </c>
      <c r="K80" s="35">
        <v>5746</v>
      </c>
      <c r="L80" s="35">
        <v>0</v>
      </c>
      <c r="M80" s="35">
        <v>0</v>
      </c>
      <c r="N80" s="32">
        <f t="shared" ref="N80" si="22">(J80)-(I80-31.72)</f>
        <v>29.63</v>
      </c>
      <c r="O80" s="37">
        <f t="shared" ref="O80" si="23">(M80+L80)/(K80+L80+M80)</f>
        <v>0</v>
      </c>
      <c r="P80" s="33">
        <f t="shared" ref="P80" si="24">(30*N80)-882</f>
        <v>6.8999999999999773</v>
      </c>
      <c r="Q80" s="33">
        <f t="shared" ref="Q80" si="25">(80.4*O80*O80)-(180.9*O80)+101.2</f>
        <v>101.2</v>
      </c>
      <c r="S80" s="33">
        <v>6.8999999999999773</v>
      </c>
      <c r="T80" s="35">
        <v>100</v>
      </c>
      <c r="U80" s="76" t="s">
        <v>545</v>
      </c>
    </row>
    <row r="81" spans="1:23">
      <c r="A81" s="76" t="s">
        <v>200</v>
      </c>
      <c r="C81" s="76" t="s">
        <v>309</v>
      </c>
      <c r="D81" s="76">
        <v>2</v>
      </c>
      <c r="F81" s="37">
        <v>3.9590000000000001</v>
      </c>
      <c r="G81" s="76">
        <v>3.67</v>
      </c>
      <c r="I81" s="37">
        <v>31.683</v>
      </c>
      <c r="J81" s="37">
        <v>29.611000000000001</v>
      </c>
      <c r="K81" s="35">
        <v>6540</v>
      </c>
      <c r="L81" s="35">
        <v>0</v>
      </c>
      <c r="M81" s="35">
        <v>0</v>
      </c>
      <c r="N81" s="32">
        <f t="shared" ref="N81:N97" si="26">(J81)-(I81-31.72)</f>
        <v>29.648</v>
      </c>
      <c r="O81" s="37">
        <f t="shared" ref="O81:O97" si="27">(M81+L81)/(K81+L81+M81)</f>
        <v>0</v>
      </c>
      <c r="P81" s="33">
        <f t="shared" ref="P81:P97" si="28">(30*N81)-882</f>
        <v>7.4399999999999409</v>
      </c>
      <c r="Q81" s="33">
        <f t="shared" ref="Q81:Q97" si="29">(80.4*O81*O81)-(180.9*O81)+101.2</f>
        <v>101.2</v>
      </c>
      <c r="S81" s="33">
        <v>7.4399999999999409</v>
      </c>
      <c r="T81" s="35">
        <v>100</v>
      </c>
      <c r="U81" s="76" t="s">
        <v>545</v>
      </c>
      <c r="V81" s="40">
        <f>AVERAGE(S80:S82)</f>
        <v>7.3699999999999664</v>
      </c>
      <c r="W81" s="35">
        <f>AVERAGE(T80:T82)</f>
        <v>100</v>
      </c>
    </row>
    <row r="82" spans="1:23">
      <c r="A82" s="76" t="s">
        <v>201</v>
      </c>
      <c r="C82" s="76" t="s">
        <v>309</v>
      </c>
      <c r="D82" s="76">
        <v>3</v>
      </c>
      <c r="F82" s="37">
        <v>4.17</v>
      </c>
      <c r="G82" s="76">
        <v>4.0679999999999996</v>
      </c>
      <c r="I82" s="37">
        <v>31.696000000000002</v>
      </c>
      <c r="J82" s="37">
        <v>29.635000000000002</v>
      </c>
      <c r="K82" s="35">
        <v>6307</v>
      </c>
      <c r="L82" s="35">
        <v>0</v>
      </c>
      <c r="M82" s="35">
        <v>0</v>
      </c>
      <c r="N82" s="32">
        <f t="shared" si="26"/>
        <v>29.658999999999999</v>
      </c>
      <c r="O82" s="37">
        <f t="shared" si="27"/>
        <v>0</v>
      </c>
      <c r="P82" s="33">
        <f t="shared" si="28"/>
        <v>7.7699999999999818</v>
      </c>
      <c r="Q82" s="33">
        <f t="shared" si="29"/>
        <v>101.2</v>
      </c>
      <c r="S82" s="33">
        <v>7.7699999999999818</v>
      </c>
      <c r="T82" s="35">
        <v>100</v>
      </c>
      <c r="U82" s="76" t="s">
        <v>545</v>
      </c>
    </row>
    <row r="83" spans="1:23">
      <c r="A83" s="76" t="s">
        <v>202</v>
      </c>
      <c r="C83" s="76" t="s">
        <v>310</v>
      </c>
      <c r="D83" s="76">
        <v>1</v>
      </c>
      <c r="F83" s="37">
        <v>3.387</v>
      </c>
      <c r="G83" s="76">
        <v>3.17</v>
      </c>
      <c r="I83" s="37">
        <v>31.702000000000002</v>
      </c>
      <c r="J83" s="37">
        <v>29.562000000000001</v>
      </c>
      <c r="K83" s="35">
        <v>8539</v>
      </c>
      <c r="L83" s="35">
        <v>0</v>
      </c>
      <c r="M83" s="35">
        <v>0</v>
      </c>
      <c r="N83" s="32">
        <f t="shared" si="26"/>
        <v>29.58</v>
      </c>
      <c r="O83" s="37">
        <f t="shared" si="27"/>
        <v>0</v>
      </c>
      <c r="P83" s="33">
        <f t="shared" si="28"/>
        <v>5.3999999999999773</v>
      </c>
      <c r="Q83" s="33">
        <f t="shared" si="29"/>
        <v>101.2</v>
      </c>
      <c r="S83" s="33">
        <v>5.3999999999999773</v>
      </c>
      <c r="T83" s="35">
        <v>100</v>
      </c>
      <c r="U83" s="76" t="s">
        <v>546</v>
      </c>
    </row>
    <row r="84" spans="1:23">
      <c r="A84" s="76" t="s">
        <v>203</v>
      </c>
      <c r="C84" s="76" t="s">
        <v>310</v>
      </c>
      <c r="D84" s="76">
        <v>2</v>
      </c>
      <c r="F84" s="37">
        <v>3.55</v>
      </c>
      <c r="G84" s="76">
        <v>3.331</v>
      </c>
      <c r="I84" s="37">
        <v>31.588999999999999</v>
      </c>
      <c r="J84" s="37">
        <v>29.460999999999999</v>
      </c>
      <c r="K84" s="35">
        <v>5220</v>
      </c>
      <c r="L84" s="35">
        <v>0</v>
      </c>
      <c r="M84" s="35">
        <v>0</v>
      </c>
      <c r="N84" s="32">
        <f t="shared" si="26"/>
        <v>29.591999999999999</v>
      </c>
      <c r="O84" s="37">
        <f t="shared" si="27"/>
        <v>0</v>
      </c>
      <c r="P84" s="33">
        <f t="shared" si="28"/>
        <v>5.7599999999999909</v>
      </c>
      <c r="Q84" s="33">
        <f t="shared" si="29"/>
        <v>101.2</v>
      </c>
      <c r="S84" s="33">
        <v>5.8</v>
      </c>
      <c r="T84" s="35">
        <v>100</v>
      </c>
      <c r="U84" s="76" t="s">
        <v>546</v>
      </c>
    </row>
    <row r="85" spans="1:23">
      <c r="A85" s="76" t="s">
        <v>204</v>
      </c>
      <c r="C85" s="76" t="s">
        <v>310</v>
      </c>
      <c r="D85" s="76">
        <v>3</v>
      </c>
      <c r="F85" s="37">
        <v>2.98</v>
      </c>
      <c r="G85" s="76">
        <v>2.7719999999999998</v>
      </c>
      <c r="I85" s="37">
        <v>31.664000000000001</v>
      </c>
      <c r="J85" s="37">
        <v>29.45</v>
      </c>
      <c r="K85" s="35">
        <v>5732</v>
      </c>
      <c r="L85" s="35">
        <v>0</v>
      </c>
      <c r="M85" s="35">
        <v>0</v>
      </c>
      <c r="N85" s="32">
        <f t="shared" si="26"/>
        <v>29.505999999999997</v>
      </c>
      <c r="O85" s="37">
        <f t="shared" si="27"/>
        <v>0</v>
      </c>
      <c r="P85" s="33">
        <f t="shared" si="28"/>
        <v>3.17999999999995</v>
      </c>
      <c r="Q85" s="33">
        <f t="shared" si="29"/>
        <v>101.2</v>
      </c>
      <c r="S85" s="33">
        <v>3.2</v>
      </c>
      <c r="T85" s="35">
        <v>100</v>
      </c>
      <c r="U85" s="76" t="s">
        <v>546</v>
      </c>
    </row>
    <row r="86" spans="1:23">
      <c r="A86" s="76" t="s">
        <v>205</v>
      </c>
      <c r="C86" s="76" t="s">
        <v>311</v>
      </c>
      <c r="D86" s="76">
        <v>1</v>
      </c>
      <c r="F86" s="37">
        <v>3.4580000000000002</v>
      </c>
      <c r="G86" s="76">
        <v>3.4</v>
      </c>
      <c r="I86" s="37">
        <v>31.776299999999999</v>
      </c>
      <c r="J86" s="37">
        <v>29.683</v>
      </c>
      <c r="K86" s="35">
        <v>6436</v>
      </c>
      <c r="L86" s="35">
        <v>0</v>
      </c>
      <c r="M86" s="35">
        <v>0</v>
      </c>
      <c r="N86" s="32">
        <f t="shared" si="26"/>
        <v>29.6267</v>
      </c>
      <c r="O86" s="37">
        <f t="shared" si="27"/>
        <v>0</v>
      </c>
      <c r="P86" s="33">
        <f t="shared" si="28"/>
        <v>6.8009999999999309</v>
      </c>
      <c r="Q86" s="33">
        <f t="shared" si="29"/>
        <v>101.2</v>
      </c>
      <c r="S86" s="33">
        <v>6.8009999999999309</v>
      </c>
      <c r="T86" s="35">
        <v>100</v>
      </c>
      <c r="U86" s="76" t="s">
        <v>547</v>
      </c>
    </row>
    <row r="87" spans="1:23">
      <c r="A87" s="76" t="s">
        <v>206</v>
      </c>
      <c r="C87" s="76" t="s">
        <v>311</v>
      </c>
      <c r="D87" s="76">
        <v>2</v>
      </c>
      <c r="F87" s="37">
        <v>3.6309999999999998</v>
      </c>
      <c r="G87" s="76">
        <v>3.5449999999999999</v>
      </c>
      <c r="I87" s="37">
        <v>31.683</v>
      </c>
      <c r="J87" s="37">
        <v>29.658999999999999</v>
      </c>
      <c r="K87" s="35">
        <v>6428</v>
      </c>
      <c r="L87" s="35">
        <v>0</v>
      </c>
      <c r="M87" s="35">
        <v>0</v>
      </c>
      <c r="N87" s="32">
        <f t="shared" si="26"/>
        <v>29.695999999999998</v>
      </c>
      <c r="O87" s="37">
        <f t="shared" si="27"/>
        <v>0</v>
      </c>
      <c r="P87" s="33">
        <f t="shared" si="28"/>
        <v>8.8799999999998818</v>
      </c>
      <c r="Q87" s="33">
        <f t="shared" si="29"/>
        <v>101.2</v>
      </c>
      <c r="S87" s="33">
        <v>8.8799999999998818</v>
      </c>
      <c r="T87" s="35">
        <v>100</v>
      </c>
      <c r="U87" s="76" t="s">
        <v>547</v>
      </c>
    </row>
    <row r="88" spans="1:23">
      <c r="A88" s="76" t="s">
        <v>207</v>
      </c>
      <c r="C88" s="76" t="s">
        <v>311</v>
      </c>
      <c r="D88" s="76">
        <v>3</v>
      </c>
      <c r="F88" s="37">
        <v>3.0720000000000001</v>
      </c>
      <c r="G88" s="76">
        <v>3.0059999999999998</v>
      </c>
      <c r="I88" s="37">
        <v>31.707999999999998</v>
      </c>
      <c r="J88" s="37">
        <v>29.643000000000001</v>
      </c>
      <c r="K88" s="35">
        <v>7223</v>
      </c>
      <c r="L88" s="35">
        <v>0</v>
      </c>
      <c r="M88" s="35">
        <v>0</v>
      </c>
      <c r="N88" s="32">
        <f t="shared" si="26"/>
        <v>29.655000000000001</v>
      </c>
      <c r="O88" s="37">
        <f t="shared" si="27"/>
        <v>0</v>
      </c>
      <c r="P88" s="33">
        <f t="shared" si="28"/>
        <v>7.6500000000000909</v>
      </c>
      <c r="Q88" s="33">
        <f t="shared" si="29"/>
        <v>101.2</v>
      </c>
      <c r="S88" s="33">
        <v>7.6500000000000909</v>
      </c>
      <c r="T88" s="35">
        <v>100</v>
      </c>
      <c r="U88" s="76" t="s">
        <v>547</v>
      </c>
    </row>
    <row r="89" spans="1:23">
      <c r="A89" s="76" t="s">
        <v>208</v>
      </c>
      <c r="C89" s="76" t="s">
        <v>312</v>
      </c>
      <c r="D89" s="76">
        <v>1</v>
      </c>
      <c r="F89" s="37">
        <v>3.157</v>
      </c>
      <c r="G89" s="76">
        <v>3.0779999999999998</v>
      </c>
      <c r="I89" s="37">
        <v>31.716999999999999</v>
      </c>
      <c r="J89" s="37">
        <v>29.617000000000001</v>
      </c>
      <c r="K89" s="35">
        <v>6753</v>
      </c>
      <c r="L89" s="35">
        <v>0</v>
      </c>
      <c r="M89" s="35">
        <v>0</v>
      </c>
      <c r="N89" s="32">
        <f t="shared" si="26"/>
        <v>29.62</v>
      </c>
      <c r="O89" s="37">
        <f t="shared" si="27"/>
        <v>0</v>
      </c>
      <c r="P89" s="33">
        <f t="shared" si="28"/>
        <v>6.6000000000000227</v>
      </c>
      <c r="Q89" s="33">
        <f t="shared" si="29"/>
        <v>101.2</v>
      </c>
      <c r="S89" s="33">
        <v>6.6000000000000227</v>
      </c>
      <c r="T89" s="35">
        <v>100</v>
      </c>
      <c r="U89" s="76" t="s">
        <v>548</v>
      </c>
    </row>
    <row r="90" spans="1:23">
      <c r="A90" s="76" t="s">
        <v>209</v>
      </c>
      <c r="C90" s="76" t="s">
        <v>312</v>
      </c>
      <c r="D90" s="76">
        <v>2</v>
      </c>
      <c r="F90" s="37">
        <v>3.4980000000000002</v>
      </c>
      <c r="G90" s="76">
        <v>3.4279999999999999</v>
      </c>
      <c r="I90" s="37">
        <v>31.721</v>
      </c>
      <c r="J90" s="37">
        <v>29.623000000000001</v>
      </c>
      <c r="K90" s="35">
        <v>6793</v>
      </c>
      <c r="L90" s="35">
        <v>0</v>
      </c>
      <c r="M90" s="35">
        <v>0</v>
      </c>
      <c r="N90" s="32">
        <f t="shared" si="26"/>
        <v>29.622</v>
      </c>
      <c r="O90" s="37">
        <f t="shared" si="27"/>
        <v>0</v>
      </c>
      <c r="P90" s="33">
        <f t="shared" si="28"/>
        <v>6.6599999999999682</v>
      </c>
      <c r="Q90" s="33">
        <f t="shared" si="29"/>
        <v>101.2</v>
      </c>
      <c r="S90" s="33">
        <v>6.6599999999999682</v>
      </c>
      <c r="T90" s="35">
        <v>100</v>
      </c>
      <c r="U90" s="76" t="s">
        <v>548</v>
      </c>
    </row>
    <row r="91" spans="1:23">
      <c r="A91" s="76" t="s">
        <v>210</v>
      </c>
      <c r="C91" s="76" t="s">
        <v>312</v>
      </c>
      <c r="D91" s="76">
        <v>3</v>
      </c>
      <c r="F91" s="37">
        <v>2.9729999999999999</v>
      </c>
      <c r="G91" s="76">
        <v>2.8889999999999998</v>
      </c>
      <c r="I91" s="37">
        <v>31.681999999999999</v>
      </c>
      <c r="J91" s="37">
        <v>29.605</v>
      </c>
      <c r="K91" s="35">
        <v>6238</v>
      </c>
      <c r="L91" s="35">
        <v>0</v>
      </c>
      <c r="M91" s="35">
        <v>0</v>
      </c>
      <c r="N91" s="32">
        <f t="shared" si="26"/>
        <v>29.643000000000001</v>
      </c>
      <c r="O91" s="37">
        <f t="shared" si="27"/>
        <v>0</v>
      </c>
      <c r="P91" s="33">
        <f t="shared" si="28"/>
        <v>7.2899999999999636</v>
      </c>
      <c r="Q91" s="33">
        <f t="shared" si="29"/>
        <v>101.2</v>
      </c>
      <c r="S91" s="33">
        <v>7.2899999999999636</v>
      </c>
      <c r="T91" s="35">
        <v>100</v>
      </c>
      <c r="U91" s="76" t="s">
        <v>548</v>
      </c>
    </row>
    <row r="92" spans="1:23">
      <c r="A92" s="76" t="s">
        <v>211</v>
      </c>
      <c r="C92" s="76" t="s">
        <v>313</v>
      </c>
      <c r="D92" s="76">
        <v>1</v>
      </c>
      <c r="F92" s="37">
        <v>3.153</v>
      </c>
      <c r="G92" s="76">
        <v>3.0609999999999999</v>
      </c>
      <c r="I92" s="37">
        <v>31.706</v>
      </c>
      <c r="J92" s="37">
        <v>29.638000000000002</v>
      </c>
      <c r="K92" s="35">
        <v>6368</v>
      </c>
      <c r="L92" s="35">
        <v>0</v>
      </c>
      <c r="M92" s="35">
        <v>0</v>
      </c>
      <c r="N92" s="32">
        <f t="shared" si="26"/>
        <v>29.652000000000001</v>
      </c>
      <c r="O92" s="37">
        <f t="shared" si="27"/>
        <v>0</v>
      </c>
      <c r="P92" s="33">
        <f t="shared" si="28"/>
        <v>7.5600000000000591</v>
      </c>
      <c r="Q92" s="33">
        <f t="shared" si="29"/>
        <v>101.2</v>
      </c>
      <c r="S92" s="33">
        <v>7.5600000000000591</v>
      </c>
      <c r="T92" s="35">
        <v>100</v>
      </c>
      <c r="U92" s="76" t="s">
        <v>549</v>
      </c>
    </row>
    <row r="93" spans="1:23">
      <c r="A93" s="76" t="s">
        <v>212</v>
      </c>
      <c r="C93" s="76" t="s">
        <v>313</v>
      </c>
      <c r="D93" s="76">
        <v>2</v>
      </c>
      <c r="F93" s="37">
        <v>2.8610000000000002</v>
      </c>
      <c r="G93" s="76">
        <v>2.7759999999999998</v>
      </c>
      <c r="I93" s="37">
        <v>31.596</v>
      </c>
      <c r="J93" s="37">
        <v>29.555</v>
      </c>
      <c r="K93" s="35">
        <v>5801</v>
      </c>
      <c r="L93" s="35">
        <v>0</v>
      </c>
      <c r="M93" s="35">
        <v>0</v>
      </c>
      <c r="N93" s="32">
        <f t="shared" si="26"/>
        <v>29.678999999999998</v>
      </c>
      <c r="O93" s="37">
        <f t="shared" si="27"/>
        <v>0</v>
      </c>
      <c r="P93" s="33">
        <f t="shared" si="28"/>
        <v>8.3700000000000045</v>
      </c>
      <c r="Q93" s="33">
        <f t="shared" si="29"/>
        <v>101.2</v>
      </c>
      <c r="S93" s="33">
        <v>8.4</v>
      </c>
      <c r="T93" s="35">
        <v>100</v>
      </c>
      <c r="U93" s="76" t="s">
        <v>549</v>
      </c>
    </row>
    <row r="94" spans="1:23">
      <c r="A94" s="76" t="s">
        <v>213</v>
      </c>
      <c r="C94" s="76" t="s">
        <v>313</v>
      </c>
      <c r="D94" s="76">
        <v>3</v>
      </c>
      <c r="F94" s="37">
        <v>3.5009999999999999</v>
      </c>
      <c r="G94" s="76">
        <v>3.43</v>
      </c>
      <c r="I94" s="37">
        <v>31.67</v>
      </c>
      <c r="J94" s="37">
        <v>29.617999999999999</v>
      </c>
      <c r="K94" s="35">
        <v>7310</v>
      </c>
      <c r="L94" s="35">
        <v>0</v>
      </c>
      <c r="M94" s="35">
        <v>0</v>
      </c>
      <c r="N94" s="32">
        <f t="shared" si="26"/>
        <v>29.667999999999996</v>
      </c>
      <c r="O94" s="37">
        <f t="shared" si="27"/>
        <v>0</v>
      </c>
      <c r="P94" s="33">
        <f t="shared" si="28"/>
        <v>8.0399999999998499</v>
      </c>
      <c r="Q94" s="33">
        <f t="shared" si="29"/>
        <v>101.2</v>
      </c>
      <c r="S94" s="33">
        <v>8.0399999999998499</v>
      </c>
      <c r="T94" s="35">
        <v>100</v>
      </c>
      <c r="U94" s="76" t="s">
        <v>549</v>
      </c>
    </row>
    <row r="95" spans="1:23">
      <c r="A95" s="76" t="s">
        <v>214</v>
      </c>
      <c r="C95" s="76" t="s">
        <v>314</v>
      </c>
      <c r="D95" s="76">
        <v>1</v>
      </c>
      <c r="F95" s="37">
        <v>3.7690000000000001</v>
      </c>
      <c r="G95" s="76">
        <v>3.597</v>
      </c>
      <c r="I95" s="37">
        <v>31.728400000000001</v>
      </c>
      <c r="J95" s="37">
        <v>29.664000000000001</v>
      </c>
      <c r="K95" s="35">
        <v>7049</v>
      </c>
      <c r="L95" s="35">
        <v>0</v>
      </c>
      <c r="M95" s="35">
        <v>0</v>
      </c>
      <c r="N95" s="32">
        <f t="shared" si="26"/>
        <v>29.6556</v>
      </c>
      <c r="O95" s="37">
        <f t="shared" si="27"/>
        <v>0</v>
      </c>
      <c r="P95" s="33">
        <f t="shared" si="28"/>
        <v>7.6680000000000064</v>
      </c>
      <c r="Q95" s="33">
        <f t="shared" si="29"/>
        <v>101.2</v>
      </c>
      <c r="S95" s="33">
        <v>7.6680000000000064</v>
      </c>
      <c r="T95" s="35">
        <v>100</v>
      </c>
      <c r="U95" s="76" t="s">
        <v>550</v>
      </c>
    </row>
    <row r="96" spans="1:23">
      <c r="A96" s="76" t="s">
        <v>215</v>
      </c>
      <c r="C96" s="76" t="s">
        <v>314</v>
      </c>
      <c r="D96" s="76">
        <v>2</v>
      </c>
      <c r="F96" s="37">
        <v>3.9409999999999998</v>
      </c>
      <c r="G96" s="76">
        <v>3.7730000000000001</v>
      </c>
      <c r="I96" s="37">
        <v>31.728000000000002</v>
      </c>
      <c r="J96" s="37">
        <v>29.652000000000001</v>
      </c>
      <c r="K96" s="35">
        <v>6988</v>
      </c>
      <c r="L96" s="35">
        <v>0</v>
      </c>
      <c r="M96" s="35">
        <v>0</v>
      </c>
      <c r="N96" s="32">
        <f t="shared" si="26"/>
        <v>29.643999999999998</v>
      </c>
      <c r="O96" s="37">
        <f t="shared" si="27"/>
        <v>0</v>
      </c>
      <c r="P96" s="33">
        <f t="shared" si="28"/>
        <v>7.3199999999999363</v>
      </c>
      <c r="Q96" s="33">
        <f t="shared" si="29"/>
        <v>101.2</v>
      </c>
      <c r="S96" s="33">
        <v>7.3199999999999363</v>
      </c>
      <c r="T96" s="35">
        <v>100</v>
      </c>
      <c r="U96" s="76" t="s">
        <v>550</v>
      </c>
    </row>
    <row r="97" spans="1:23">
      <c r="A97" s="76" t="s">
        <v>216</v>
      </c>
      <c r="C97" s="76" t="s">
        <v>314</v>
      </c>
      <c r="D97" s="76">
        <v>3</v>
      </c>
      <c r="F97" s="37">
        <v>3.4359999999999999</v>
      </c>
      <c r="G97" s="76">
        <v>3.2879999999999998</v>
      </c>
      <c r="I97" s="37">
        <v>31.689</v>
      </c>
      <c r="J97" s="37">
        <v>29.587</v>
      </c>
      <c r="K97" s="35">
        <v>6898</v>
      </c>
      <c r="L97" s="35">
        <v>0</v>
      </c>
      <c r="M97" s="35">
        <v>0</v>
      </c>
      <c r="N97" s="32">
        <f t="shared" si="26"/>
        <v>29.617999999999999</v>
      </c>
      <c r="O97" s="37">
        <f t="shared" si="27"/>
        <v>0</v>
      </c>
      <c r="P97" s="33">
        <f t="shared" si="28"/>
        <v>6.5399999999999636</v>
      </c>
      <c r="Q97" s="33">
        <f t="shared" si="29"/>
        <v>101.2</v>
      </c>
      <c r="S97" s="33">
        <v>6.5399999999999636</v>
      </c>
      <c r="T97" s="35">
        <v>100</v>
      </c>
      <c r="U97" s="76" t="s">
        <v>550</v>
      </c>
    </row>
    <row r="98" spans="1:23">
      <c r="A98" s="79" t="s">
        <v>447</v>
      </c>
      <c r="B98" s="79"/>
      <c r="C98" s="79"/>
      <c r="D98" s="79"/>
      <c r="E98" s="119"/>
      <c r="F98" s="125"/>
      <c r="G98" s="79"/>
      <c r="H98" s="79"/>
      <c r="I98" s="125">
        <f>AVERAGE(I80:I97)</f>
        <v>31.691594444444441</v>
      </c>
      <c r="J98" s="125">
        <f t="shared" ref="J98:Q98" si="30">AVERAGE(J80:J97)</f>
        <v>29.604611111111108</v>
      </c>
      <c r="K98" s="122">
        <f t="shared" si="30"/>
        <v>6576.0555555555557</v>
      </c>
      <c r="L98" s="122">
        <f t="shared" si="30"/>
        <v>0</v>
      </c>
      <c r="M98" s="122">
        <f t="shared" si="30"/>
        <v>0</v>
      </c>
      <c r="N98" s="125">
        <f t="shared" si="30"/>
        <v>29.63301666666667</v>
      </c>
      <c r="O98" s="125">
        <f t="shared" si="30"/>
        <v>0</v>
      </c>
      <c r="P98" s="121">
        <f t="shared" si="30"/>
        <v>6.9904999999999724</v>
      </c>
      <c r="Q98" s="121">
        <f t="shared" si="30"/>
        <v>101.20000000000003</v>
      </c>
      <c r="R98" s="79"/>
      <c r="S98" s="121">
        <f t="shared" ref="S98:T98" si="31">AVERAGE(S80:S97)</f>
        <v>6.995499999999975</v>
      </c>
      <c r="T98" s="122">
        <f t="shared" si="31"/>
        <v>100</v>
      </c>
    </row>
    <row r="99" spans="1:23">
      <c r="A99" s="76" t="s">
        <v>127</v>
      </c>
      <c r="B99" s="76" t="s">
        <v>7</v>
      </c>
      <c r="C99" s="76" t="s">
        <v>309</v>
      </c>
      <c r="D99" s="76">
        <v>1</v>
      </c>
      <c r="F99" s="37">
        <v>5.0609999999999999</v>
      </c>
      <c r="G99" s="76">
        <v>5.048</v>
      </c>
      <c r="I99" s="37">
        <v>31.686</v>
      </c>
      <c r="J99" s="37">
        <v>29.665199999999999</v>
      </c>
      <c r="K99" s="35">
        <v>8974</v>
      </c>
      <c r="L99" s="35">
        <v>0</v>
      </c>
      <c r="M99" s="35">
        <v>0</v>
      </c>
      <c r="N99" s="32">
        <f t="shared" ref="N99:N101" si="32">(J99)-(I99-31.72)</f>
        <v>29.699199999999998</v>
      </c>
      <c r="O99" s="37">
        <f t="shared" ref="O99:O101" si="33">(M99+L99)/(K99+L99+M99)</f>
        <v>0</v>
      </c>
      <c r="P99" s="33">
        <f t="shared" ref="P99:P101" si="34">(30*N99)-882</f>
        <v>8.9759999999998854</v>
      </c>
      <c r="Q99" s="33">
        <f t="shared" ref="Q99:Q101" si="35">(80.4*O99*O99)-(180.9*O99)+101.2</f>
        <v>101.2</v>
      </c>
      <c r="S99" s="33">
        <v>8.9759999999998854</v>
      </c>
      <c r="T99" s="35">
        <v>100</v>
      </c>
      <c r="U99" s="76" t="s">
        <v>545</v>
      </c>
    </row>
    <row r="100" spans="1:23">
      <c r="A100" s="76" t="s">
        <v>128</v>
      </c>
      <c r="B100" s="76" t="s">
        <v>7</v>
      </c>
      <c r="C100" s="76" t="s">
        <v>309</v>
      </c>
      <c r="D100" s="76">
        <v>2</v>
      </c>
      <c r="F100" s="37">
        <v>5.8760000000000003</v>
      </c>
      <c r="G100" s="76">
        <v>5.8579999999999997</v>
      </c>
      <c r="I100" s="37">
        <v>31.608000000000001</v>
      </c>
      <c r="J100" s="37">
        <v>29.556999999999999</v>
      </c>
      <c r="K100" s="35">
        <v>8432</v>
      </c>
      <c r="L100" s="35">
        <v>0</v>
      </c>
      <c r="M100" s="35">
        <v>0</v>
      </c>
      <c r="N100" s="37">
        <f t="shared" si="32"/>
        <v>29.668999999999997</v>
      </c>
      <c r="O100" s="37">
        <f t="shared" si="33"/>
        <v>0</v>
      </c>
      <c r="P100" s="40">
        <f t="shared" si="34"/>
        <v>8.0699999999999363</v>
      </c>
      <c r="Q100" s="40">
        <f t="shared" si="35"/>
        <v>101.2</v>
      </c>
      <c r="S100" s="40">
        <v>8.0699999999999363</v>
      </c>
      <c r="T100" s="35">
        <v>100</v>
      </c>
      <c r="U100" s="76" t="s">
        <v>545</v>
      </c>
      <c r="V100" s="40">
        <f>AVERAGE(S99:S101)</f>
        <v>8.5019999999999154</v>
      </c>
      <c r="W100" s="35">
        <f>AVERAGE(T99:T101)</f>
        <v>100</v>
      </c>
    </row>
    <row r="101" spans="1:23">
      <c r="A101" s="76" t="s">
        <v>129</v>
      </c>
      <c r="B101" s="76" t="s">
        <v>7</v>
      </c>
      <c r="C101" s="76" t="s">
        <v>309</v>
      </c>
      <c r="D101" s="76">
        <v>3</v>
      </c>
      <c r="F101" s="37">
        <v>5.89</v>
      </c>
      <c r="G101" s="76">
        <v>5.8760000000000003</v>
      </c>
      <c r="I101" s="37">
        <v>31.72</v>
      </c>
      <c r="J101" s="37">
        <v>29.681999999999999</v>
      </c>
      <c r="K101" s="35">
        <v>5981</v>
      </c>
      <c r="L101" s="35">
        <v>0</v>
      </c>
      <c r="M101" s="35">
        <v>0</v>
      </c>
      <c r="N101" s="37">
        <f t="shared" si="32"/>
        <v>29.681999999999999</v>
      </c>
      <c r="O101" s="37">
        <f t="shared" si="33"/>
        <v>0</v>
      </c>
      <c r="P101" s="40">
        <f t="shared" si="34"/>
        <v>8.4599999999999227</v>
      </c>
      <c r="Q101" s="40">
        <f t="shared" si="35"/>
        <v>101.2</v>
      </c>
      <c r="S101" s="40">
        <v>8.4599999999999227</v>
      </c>
      <c r="T101" s="35">
        <v>100</v>
      </c>
      <c r="U101" s="76" t="s">
        <v>545</v>
      </c>
    </row>
    <row r="102" spans="1:23">
      <c r="A102" s="76" t="s">
        <v>130</v>
      </c>
      <c r="B102" s="76" t="s">
        <v>7</v>
      </c>
      <c r="C102" s="76" t="s">
        <v>310</v>
      </c>
      <c r="D102" s="76">
        <v>1</v>
      </c>
      <c r="F102" s="37">
        <v>5.2930000000000001</v>
      </c>
      <c r="G102" s="76">
        <v>4.9450000000000003</v>
      </c>
      <c r="I102" s="37">
        <v>31.631</v>
      </c>
      <c r="J102" s="37">
        <v>29.606000000000002</v>
      </c>
      <c r="K102" s="35">
        <v>5981</v>
      </c>
      <c r="L102" s="35">
        <v>0</v>
      </c>
      <c r="M102" s="35">
        <v>0</v>
      </c>
      <c r="N102" s="37">
        <f t="shared" ref="N102:N116" si="36">(J102)-(I102-31.72)</f>
        <v>29.695</v>
      </c>
      <c r="O102" s="37">
        <f t="shared" ref="O102:O116" si="37">(M102+L102)/(K102+L102+M102)</f>
        <v>0</v>
      </c>
      <c r="P102" s="40">
        <f t="shared" ref="P102:P116" si="38">(30*N102)-882</f>
        <v>8.8500000000000227</v>
      </c>
      <c r="Q102" s="40">
        <f t="shared" ref="Q102:Q116" si="39">(80.4*O102*O102)-(180.9*O102)+101.2</f>
        <v>101.2</v>
      </c>
      <c r="S102" s="40">
        <v>8.8500000000000227</v>
      </c>
      <c r="T102" s="35">
        <v>100</v>
      </c>
      <c r="U102" s="76" t="s">
        <v>546</v>
      </c>
    </row>
    <row r="103" spans="1:23">
      <c r="A103" s="76" t="s">
        <v>131</v>
      </c>
      <c r="B103" s="76" t="s">
        <v>7</v>
      </c>
      <c r="C103" s="76" t="s">
        <v>310</v>
      </c>
      <c r="D103" s="76">
        <v>2</v>
      </c>
      <c r="F103" s="37">
        <v>5.7460000000000004</v>
      </c>
      <c r="G103" s="76">
        <v>5.3460000000000001</v>
      </c>
      <c r="I103" s="37">
        <v>31.728999999999999</v>
      </c>
      <c r="J103" s="37">
        <v>29.677</v>
      </c>
      <c r="K103" s="35">
        <v>7240</v>
      </c>
      <c r="L103" s="35">
        <v>0</v>
      </c>
      <c r="M103" s="35">
        <v>0</v>
      </c>
      <c r="N103" s="37">
        <f t="shared" si="36"/>
        <v>29.667999999999999</v>
      </c>
      <c r="O103" s="37">
        <f t="shared" si="37"/>
        <v>0</v>
      </c>
      <c r="P103" s="40">
        <f t="shared" si="38"/>
        <v>8.0399999999999636</v>
      </c>
      <c r="Q103" s="40">
        <f t="shared" si="39"/>
        <v>101.2</v>
      </c>
      <c r="S103" s="40">
        <v>8.0399999999999636</v>
      </c>
      <c r="T103" s="35">
        <v>100</v>
      </c>
      <c r="U103" s="76" t="s">
        <v>546</v>
      </c>
    </row>
    <row r="104" spans="1:23">
      <c r="A104" s="76" t="s">
        <v>132</v>
      </c>
      <c r="B104" s="76" t="s">
        <v>7</v>
      </c>
      <c r="C104" s="76" t="s">
        <v>310</v>
      </c>
      <c r="D104" s="76">
        <v>3</v>
      </c>
      <c r="F104" s="37">
        <v>5.681</v>
      </c>
      <c r="G104" s="76">
        <v>5.335</v>
      </c>
      <c r="I104" s="37">
        <v>31.651</v>
      </c>
      <c r="J104" s="37">
        <v>29.571000000000002</v>
      </c>
      <c r="K104" s="35">
        <v>5945</v>
      </c>
      <c r="L104" s="35">
        <v>0</v>
      </c>
      <c r="M104" s="35">
        <v>0</v>
      </c>
      <c r="N104" s="37">
        <f t="shared" si="36"/>
        <v>29.64</v>
      </c>
      <c r="O104" s="37">
        <f t="shared" si="37"/>
        <v>0</v>
      </c>
      <c r="P104" s="40">
        <f t="shared" si="38"/>
        <v>7.2000000000000455</v>
      </c>
      <c r="Q104" s="40">
        <f t="shared" si="39"/>
        <v>101.2</v>
      </c>
      <c r="S104" s="40">
        <v>7.2000000000000455</v>
      </c>
      <c r="T104" s="35">
        <v>100</v>
      </c>
      <c r="U104" s="76" t="s">
        <v>546</v>
      </c>
    </row>
    <row r="105" spans="1:23">
      <c r="A105" s="76" t="s">
        <v>133</v>
      </c>
      <c r="B105" s="76" t="s">
        <v>7</v>
      </c>
      <c r="C105" s="76" t="s">
        <v>311</v>
      </c>
      <c r="D105" s="76">
        <v>1</v>
      </c>
      <c r="F105" s="37">
        <v>5.53</v>
      </c>
      <c r="G105" s="76">
        <v>5.452</v>
      </c>
      <c r="I105" s="37">
        <v>31.619</v>
      </c>
      <c r="J105" s="37">
        <v>29.603000000000002</v>
      </c>
      <c r="K105" s="35">
        <v>9959</v>
      </c>
      <c r="L105" s="35">
        <v>0</v>
      </c>
      <c r="M105" s="35">
        <v>0</v>
      </c>
      <c r="N105" s="37">
        <f t="shared" si="36"/>
        <v>29.704000000000001</v>
      </c>
      <c r="O105" s="37">
        <f t="shared" si="37"/>
        <v>0</v>
      </c>
      <c r="P105" s="40">
        <f t="shared" si="38"/>
        <v>9.1200000000000045</v>
      </c>
      <c r="Q105" s="40">
        <f t="shared" si="39"/>
        <v>101.2</v>
      </c>
      <c r="S105" s="40">
        <v>9.1200000000000045</v>
      </c>
      <c r="T105" s="35">
        <v>100</v>
      </c>
      <c r="U105" s="76" t="s">
        <v>547</v>
      </c>
    </row>
    <row r="106" spans="1:23">
      <c r="A106" s="76" t="s">
        <v>134</v>
      </c>
      <c r="B106" s="76" t="s">
        <v>7</v>
      </c>
      <c r="C106" s="76" t="s">
        <v>311</v>
      </c>
      <c r="D106" s="76">
        <v>2</v>
      </c>
      <c r="F106" s="37">
        <v>6.1</v>
      </c>
      <c r="I106" s="37">
        <v>31.722000000000001</v>
      </c>
      <c r="J106" s="37">
        <v>29.681999999999999</v>
      </c>
      <c r="K106" s="35">
        <v>10238</v>
      </c>
      <c r="L106" s="35">
        <v>0</v>
      </c>
      <c r="M106" s="35">
        <v>0</v>
      </c>
      <c r="N106" s="37">
        <f t="shared" si="36"/>
        <v>29.679999999999996</v>
      </c>
      <c r="O106" s="37">
        <f t="shared" si="37"/>
        <v>0</v>
      </c>
      <c r="P106" s="40">
        <f t="shared" si="38"/>
        <v>8.3999999999998636</v>
      </c>
      <c r="Q106" s="40">
        <f t="shared" si="39"/>
        <v>101.2</v>
      </c>
      <c r="S106" s="40">
        <v>8.3999999999998636</v>
      </c>
      <c r="T106" s="35">
        <v>100</v>
      </c>
      <c r="U106" s="76" t="s">
        <v>547</v>
      </c>
    </row>
    <row r="107" spans="1:23">
      <c r="A107" s="76" t="s">
        <v>135</v>
      </c>
      <c r="B107" s="76" t="s">
        <v>7</v>
      </c>
      <c r="C107" s="76" t="s">
        <v>311</v>
      </c>
      <c r="D107" s="76">
        <v>3</v>
      </c>
      <c r="F107" s="37">
        <v>5.7539999999999996</v>
      </c>
      <c r="I107" s="37">
        <v>31.72</v>
      </c>
      <c r="J107" s="37">
        <v>29.718</v>
      </c>
      <c r="K107" s="35">
        <v>14033</v>
      </c>
      <c r="L107" s="35">
        <v>0</v>
      </c>
      <c r="M107" s="35">
        <v>0</v>
      </c>
      <c r="N107" s="37">
        <f t="shared" si="36"/>
        <v>29.718</v>
      </c>
      <c r="O107" s="37">
        <f t="shared" si="37"/>
        <v>0</v>
      </c>
      <c r="P107" s="40">
        <f t="shared" si="38"/>
        <v>9.5399999999999636</v>
      </c>
      <c r="Q107" s="40">
        <f t="shared" si="39"/>
        <v>101.2</v>
      </c>
      <c r="S107" s="40">
        <v>9.5399999999999636</v>
      </c>
      <c r="T107" s="35">
        <v>100</v>
      </c>
      <c r="U107" s="76" t="s">
        <v>547</v>
      </c>
    </row>
    <row r="108" spans="1:23">
      <c r="A108" s="76" t="s">
        <v>136</v>
      </c>
      <c r="B108" s="76" t="s">
        <v>7</v>
      </c>
      <c r="C108" s="76" t="s">
        <v>312</v>
      </c>
      <c r="D108" s="76">
        <v>1</v>
      </c>
      <c r="F108" s="37">
        <v>5.0599999999999996</v>
      </c>
      <c r="I108" s="37">
        <v>31.675999999999998</v>
      </c>
      <c r="J108" s="37">
        <v>29.663</v>
      </c>
      <c r="K108" s="35">
        <v>12330</v>
      </c>
      <c r="L108" s="35">
        <v>0</v>
      </c>
      <c r="M108" s="35">
        <v>0</v>
      </c>
      <c r="N108" s="37">
        <f t="shared" si="36"/>
        <v>29.707000000000001</v>
      </c>
      <c r="O108" s="37">
        <f t="shared" si="37"/>
        <v>0</v>
      </c>
      <c r="P108" s="40">
        <f t="shared" si="38"/>
        <v>9.2100000000000364</v>
      </c>
      <c r="Q108" s="40">
        <f t="shared" si="39"/>
        <v>101.2</v>
      </c>
      <c r="S108" s="40">
        <v>9.2100000000000364</v>
      </c>
      <c r="T108" s="35">
        <v>100</v>
      </c>
      <c r="U108" s="76" t="s">
        <v>548</v>
      </c>
    </row>
    <row r="109" spans="1:23">
      <c r="A109" s="76" t="s">
        <v>137</v>
      </c>
      <c r="B109" s="76" t="s">
        <v>7</v>
      </c>
      <c r="C109" s="76" t="s">
        <v>312</v>
      </c>
      <c r="D109" s="76">
        <v>2</v>
      </c>
      <c r="F109" s="37">
        <v>6.0750000000000002</v>
      </c>
      <c r="I109" s="37">
        <v>31.638000000000002</v>
      </c>
      <c r="J109" s="37">
        <v>29.617999999999999</v>
      </c>
      <c r="K109" s="35">
        <v>9380</v>
      </c>
      <c r="L109" s="35">
        <v>0</v>
      </c>
      <c r="M109" s="35">
        <v>0</v>
      </c>
      <c r="N109" s="37">
        <f t="shared" si="36"/>
        <v>29.699999999999996</v>
      </c>
      <c r="O109" s="37">
        <f t="shared" si="37"/>
        <v>0</v>
      </c>
      <c r="P109" s="40">
        <f t="shared" si="38"/>
        <v>8.9999999999998863</v>
      </c>
      <c r="Q109" s="40">
        <f t="shared" si="39"/>
        <v>101.2</v>
      </c>
      <c r="S109" s="40">
        <v>8.9999999999998863</v>
      </c>
      <c r="T109" s="35">
        <v>100</v>
      </c>
      <c r="U109" s="76" t="s">
        <v>548</v>
      </c>
    </row>
    <row r="110" spans="1:23">
      <c r="A110" s="76" t="s">
        <v>138</v>
      </c>
      <c r="B110" s="76" t="s">
        <v>7</v>
      </c>
      <c r="C110" s="76" t="s">
        <v>312</v>
      </c>
      <c r="D110" s="76">
        <v>3</v>
      </c>
      <c r="F110" s="37">
        <v>5.633</v>
      </c>
      <c r="I110" s="37">
        <v>31.643000000000001</v>
      </c>
      <c r="J110" s="37">
        <v>29.626999999999999</v>
      </c>
      <c r="K110" s="35">
        <v>10182</v>
      </c>
      <c r="L110" s="35">
        <v>0</v>
      </c>
      <c r="M110" s="35">
        <v>0</v>
      </c>
      <c r="N110" s="37">
        <f t="shared" si="36"/>
        <v>29.703999999999997</v>
      </c>
      <c r="O110" s="37">
        <f t="shared" si="37"/>
        <v>0</v>
      </c>
      <c r="P110" s="40">
        <f t="shared" si="38"/>
        <v>9.1199999999998909</v>
      </c>
      <c r="Q110" s="40">
        <f t="shared" si="39"/>
        <v>101.2</v>
      </c>
      <c r="S110" s="40">
        <v>9.1199999999998909</v>
      </c>
      <c r="T110" s="35">
        <v>100</v>
      </c>
      <c r="U110" s="76" t="s">
        <v>548</v>
      </c>
    </row>
    <row r="111" spans="1:23">
      <c r="A111" s="76" t="s">
        <v>139</v>
      </c>
      <c r="B111" s="76" t="s">
        <v>7</v>
      </c>
      <c r="C111" s="76" t="s">
        <v>313</v>
      </c>
      <c r="D111" s="76">
        <v>1</v>
      </c>
      <c r="F111" s="37">
        <v>5.2030000000000003</v>
      </c>
      <c r="I111" s="37">
        <v>31.611000000000001</v>
      </c>
      <c r="J111" s="37">
        <v>29.602</v>
      </c>
      <c r="K111" s="35">
        <v>10317</v>
      </c>
      <c r="L111" s="35">
        <v>0</v>
      </c>
      <c r="M111" s="35">
        <v>0</v>
      </c>
      <c r="N111" s="37">
        <f t="shared" si="36"/>
        <v>29.710999999999999</v>
      </c>
      <c r="O111" s="37">
        <f t="shared" si="37"/>
        <v>0</v>
      </c>
      <c r="P111" s="40">
        <f t="shared" si="38"/>
        <v>9.3299999999999272</v>
      </c>
      <c r="Q111" s="40">
        <f t="shared" si="39"/>
        <v>101.2</v>
      </c>
      <c r="S111" s="40">
        <v>9.3299999999999272</v>
      </c>
      <c r="T111" s="35">
        <v>100</v>
      </c>
      <c r="U111" s="76" t="s">
        <v>549</v>
      </c>
    </row>
    <row r="112" spans="1:23">
      <c r="A112" s="76" t="s">
        <v>140</v>
      </c>
      <c r="B112" s="76" t="s">
        <v>7</v>
      </c>
      <c r="C112" s="76" t="s">
        <v>313</v>
      </c>
      <c r="D112" s="76">
        <v>2</v>
      </c>
      <c r="F112" s="37">
        <v>5.5039999999999996</v>
      </c>
      <c r="I112" s="37">
        <v>31.661000000000001</v>
      </c>
      <c r="J112" s="37">
        <v>29.629000000000001</v>
      </c>
      <c r="K112" s="35">
        <v>8732</v>
      </c>
      <c r="L112" s="35">
        <v>0</v>
      </c>
      <c r="M112" s="35">
        <v>0</v>
      </c>
      <c r="N112" s="37">
        <f t="shared" si="36"/>
        <v>29.687999999999999</v>
      </c>
      <c r="O112" s="37">
        <f t="shared" si="37"/>
        <v>0</v>
      </c>
      <c r="P112" s="40">
        <f t="shared" si="38"/>
        <v>8.6399999999999864</v>
      </c>
      <c r="Q112" s="40">
        <f t="shared" si="39"/>
        <v>101.2</v>
      </c>
      <c r="S112" s="40">
        <v>8.6399999999999864</v>
      </c>
      <c r="T112" s="35">
        <v>100</v>
      </c>
      <c r="U112" s="76" t="s">
        <v>549</v>
      </c>
    </row>
    <row r="113" spans="1:23">
      <c r="A113" s="76" t="s">
        <v>141</v>
      </c>
      <c r="B113" s="76" t="s">
        <v>7</v>
      </c>
      <c r="C113" s="76" t="s">
        <v>313</v>
      </c>
      <c r="D113" s="76">
        <v>3</v>
      </c>
      <c r="F113" s="37">
        <v>5.399</v>
      </c>
      <c r="G113" s="76">
        <v>5.3559999999999999</v>
      </c>
      <c r="I113" s="37">
        <v>31.675999999999998</v>
      </c>
      <c r="J113" s="37">
        <v>29.672999999999998</v>
      </c>
      <c r="K113" s="35">
        <v>10279</v>
      </c>
      <c r="L113" s="35">
        <v>0</v>
      </c>
      <c r="M113" s="35">
        <v>0</v>
      </c>
      <c r="N113" s="37">
        <f t="shared" si="36"/>
        <v>29.716999999999999</v>
      </c>
      <c r="O113" s="37">
        <f t="shared" si="37"/>
        <v>0</v>
      </c>
      <c r="P113" s="40">
        <f t="shared" si="38"/>
        <v>9.5099999999999909</v>
      </c>
      <c r="Q113" s="40">
        <f t="shared" si="39"/>
        <v>101.2</v>
      </c>
      <c r="S113" s="40">
        <v>9.5099999999999909</v>
      </c>
      <c r="T113" s="35">
        <v>100</v>
      </c>
      <c r="U113" s="76" t="s">
        <v>549</v>
      </c>
    </row>
    <row r="114" spans="1:23">
      <c r="A114" s="76" t="s">
        <v>142</v>
      </c>
      <c r="B114" s="76" t="s">
        <v>7</v>
      </c>
      <c r="C114" s="76" t="s">
        <v>314</v>
      </c>
      <c r="D114" s="76">
        <v>1</v>
      </c>
      <c r="F114" s="37">
        <v>5.2320000000000002</v>
      </c>
      <c r="I114" s="37">
        <v>31.646999999999998</v>
      </c>
      <c r="J114" s="37">
        <v>29.611000000000001</v>
      </c>
      <c r="K114" s="35">
        <v>9709</v>
      </c>
      <c r="L114" s="35">
        <v>0</v>
      </c>
      <c r="M114" s="35">
        <v>0</v>
      </c>
      <c r="N114" s="37">
        <f t="shared" si="36"/>
        <v>29.684000000000001</v>
      </c>
      <c r="O114" s="37">
        <f t="shared" si="37"/>
        <v>0</v>
      </c>
      <c r="P114" s="40">
        <f t="shared" si="38"/>
        <v>8.5199999999999818</v>
      </c>
      <c r="Q114" s="40">
        <f t="shared" si="39"/>
        <v>101.2</v>
      </c>
      <c r="S114" s="40">
        <v>8.5199999999999818</v>
      </c>
      <c r="T114" s="35">
        <v>100</v>
      </c>
      <c r="U114" s="76" t="s">
        <v>550</v>
      </c>
    </row>
    <row r="115" spans="1:23">
      <c r="A115" s="76" t="s">
        <v>143</v>
      </c>
      <c r="B115" s="76" t="s">
        <v>7</v>
      </c>
      <c r="C115" s="76" t="s">
        <v>314</v>
      </c>
      <c r="D115" s="76">
        <v>2</v>
      </c>
      <c r="F115" s="37">
        <v>5.9409999999999998</v>
      </c>
      <c r="I115" s="37">
        <v>31.585000000000001</v>
      </c>
      <c r="J115" s="37">
        <v>29.541399999999999</v>
      </c>
      <c r="K115" s="35">
        <v>8027</v>
      </c>
      <c r="L115" s="35">
        <v>0</v>
      </c>
      <c r="M115" s="35">
        <v>0</v>
      </c>
      <c r="N115" s="37">
        <f t="shared" si="36"/>
        <v>29.676399999999997</v>
      </c>
      <c r="O115" s="37">
        <f t="shared" si="37"/>
        <v>0</v>
      </c>
      <c r="P115" s="40">
        <f t="shared" si="38"/>
        <v>8.2919999999999163</v>
      </c>
      <c r="Q115" s="40">
        <f t="shared" si="39"/>
        <v>101.2</v>
      </c>
      <c r="S115" s="40">
        <v>8.2919999999999163</v>
      </c>
      <c r="T115" s="35">
        <v>100</v>
      </c>
      <c r="U115" s="76" t="s">
        <v>550</v>
      </c>
    </row>
    <row r="116" spans="1:23">
      <c r="A116" s="76" t="s">
        <v>144</v>
      </c>
      <c r="B116" s="76" t="s">
        <v>7</v>
      </c>
      <c r="C116" s="76" t="s">
        <v>314</v>
      </c>
      <c r="D116" s="76">
        <v>3</v>
      </c>
      <c r="F116" s="37">
        <v>5.3860000000000001</v>
      </c>
      <c r="I116" s="37">
        <v>31.664300000000001</v>
      </c>
      <c r="J116" s="37">
        <v>29.637</v>
      </c>
      <c r="K116" s="35">
        <v>11002</v>
      </c>
      <c r="L116" s="35">
        <v>0</v>
      </c>
      <c r="M116" s="35">
        <v>0</v>
      </c>
      <c r="N116" s="37">
        <f t="shared" si="36"/>
        <v>29.692699999999999</v>
      </c>
      <c r="O116" s="37">
        <f t="shared" si="37"/>
        <v>0</v>
      </c>
      <c r="P116" s="40">
        <f t="shared" si="38"/>
        <v>8.7809999999999491</v>
      </c>
      <c r="Q116" s="40">
        <f t="shared" si="39"/>
        <v>101.2</v>
      </c>
      <c r="S116" s="40">
        <v>8.7809999999999491</v>
      </c>
      <c r="T116" s="35">
        <v>100</v>
      </c>
      <c r="U116" s="76" t="s">
        <v>550</v>
      </c>
    </row>
    <row r="117" spans="1:23">
      <c r="A117" s="79" t="s">
        <v>516</v>
      </c>
      <c r="B117" s="79"/>
      <c r="C117" s="79"/>
      <c r="D117" s="79"/>
      <c r="E117" s="119"/>
      <c r="F117" s="125"/>
      <c r="G117" s="79"/>
      <c r="H117" s="79"/>
      <c r="I117" s="125">
        <f>AVERAGE(I99:I116)</f>
        <v>31.660405555555556</v>
      </c>
      <c r="J117" s="125">
        <f t="shared" ref="J117:Q117" si="40">AVERAGE(J99:J116)</f>
        <v>29.631255555555551</v>
      </c>
      <c r="K117" s="122">
        <f t="shared" si="40"/>
        <v>9263.3888888888887</v>
      </c>
      <c r="L117" s="122">
        <f t="shared" si="40"/>
        <v>0</v>
      </c>
      <c r="M117" s="122">
        <f t="shared" si="40"/>
        <v>0</v>
      </c>
      <c r="N117" s="125">
        <f t="shared" si="40"/>
        <v>29.690849999999998</v>
      </c>
      <c r="O117" s="125">
        <f t="shared" si="40"/>
        <v>0</v>
      </c>
      <c r="P117" s="121">
        <f t="shared" si="40"/>
        <v>8.7254999999999541</v>
      </c>
      <c r="Q117" s="121">
        <f t="shared" si="40"/>
        <v>101.20000000000003</v>
      </c>
      <c r="R117" s="79"/>
      <c r="S117" s="121">
        <f t="shared" ref="S117:T117" si="41">AVERAGE(S99:S116)</f>
        <v>8.7254999999999541</v>
      </c>
      <c r="T117" s="122">
        <f t="shared" si="41"/>
        <v>100</v>
      </c>
    </row>
    <row r="118" spans="1:23">
      <c r="A118" s="76" t="s">
        <v>289</v>
      </c>
      <c r="B118" s="76" t="s">
        <v>316</v>
      </c>
      <c r="C118" s="76" t="s">
        <v>309</v>
      </c>
      <c r="D118" s="76">
        <v>1</v>
      </c>
      <c r="F118" s="37">
        <v>3.2389999999999999</v>
      </c>
      <c r="G118" s="76">
        <v>3.2360000000000002</v>
      </c>
      <c r="I118" s="37">
        <v>31.7</v>
      </c>
      <c r="J118" s="37">
        <v>29.402999999999999</v>
      </c>
      <c r="K118" s="35">
        <v>9985</v>
      </c>
      <c r="L118" s="35">
        <v>0</v>
      </c>
      <c r="M118" s="35">
        <v>0</v>
      </c>
      <c r="N118" s="37">
        <f t="shared" ref="N118:N135" si="42">(J118)-(I118-31.72)</f>
        <v>29.422999999999998</v>
      </c>
      <c r="O118" s="37">
        <f t="shared" ref="O118:O135" si="43">(M118+L118)/(K118+L118+M118)</f>
        <v>0</v>
      </c>
      <c r="P118" s="40">
        <f t="shared" ref="P118:P135" si="44">(30*N118)-882</f>
        <v>0.68999999999994088</v>
      </c>
      <c r="Q118" s="40">
        <f t="shared" ref="Q118:Q135" si="45">(80.4*O118*O118)-(180.9*O118)+101.2</f>
        <v>101.2</v>
      </c>
      <c r="S118" s="40">
        <v>0.68999999999994088</v>
      </c>
      <c r="T118" s="35">
        <v>100</v>
      </c>
      <c r="U118" s="76" t="s">
        <v>545</v>
      </c>
    </row>
    <row r="119" spans="1:23">
      <c r="A119" s="76" t="s">
        <v>290</v>
      </c>
      <c r="B119" s="76" t="s">
        <v>316</v>
      </c>
      <c r="C119" s="76" t="s">
        <v>309</v>
      </c>
      <c r="D119" s="76">
        <v>2</v>
      </c>
      <c r="F119" s="37">
        <v>3.0009999999999999</v>
      </c>
      <c r="G119" s="76">
        <v>2.9950000000000001</v>
      </c>
      <c r="I119" s="37">
        <v>31.715</v>
      </c>
      <c r="J119" s="37">
        <v>29.425699999999999</v>
      </c>
      <c r="K119" s="35">
        <v>6105</v>
      </c>
      <c r="L119" s="35">
        <v>0</v>
      </c>
      <c r="M119" s="35">
        <v>0</v>
      </c>
      <c r="N119" s="37">
        <f t="shared" si="42"/>
        <v>29.430699999999998</v>
      </c>
      <c r="O119" s="37">
        <f t="shared" si="43"/>
        <v>0</v>
      </c>
      <c r="P119" s="40">
        <f t="shared" si="44"/>
        <v>0.92099999999993543</v>
      </c>
      <c r="Q119" s="40">
        <f t="shared" si="45"/>
        <v>101.2</v>
      </c>
      <c r="S119" s="40">
        <v>0.9</v>
      </c>
      <c r="T119" s="35">
        <v>100</v>
      </c>
      <c r="U119" s="76" t="s">
        <v>545</v>
      </c>
      <c r="V119" s="40">
        <f>AVERAGE(S118:S120)</f>
        <v>0.86333333333331364</v>
      </c>
      <c r="W119" s="35">
        <f>AVERAGE(T118:T120)</f>
        <v>100</v>
      </c>
    </row>
    <row r="120" spans="1:23">
      <c r="A120" s="76" t="s">
        <v>291</v>
      </c>
      <c r="B120" s="76" t="s">
        <v>316</v>
      </c>
      <c r="C120" s="76" t="s">
        <v>309</v>
      </c>
      <c r="D120" s="76">
        <v>3</v>
      </c>
      <c r="F120" s="37">
        <v>3.2029999999999998</v>
      </c>
      <c r="G120" s="76">
        <v>3.194</v>
      </c>
      <c r="I120" s="37">
        <v>31.64</v>
      </c>
      <c r="J120" s="37">
        <v>29.352</v>
      </c>
      <c r="K120" s="35">
        <v>6142</v>
      </c>
      <c r="L120" s="35">
        <v>0</v>
      </c>
      <c r="M120" s="35">
        <v>0</v>
      </c>
      <c r="N120" s="37">
        <f t="shared" si="42"/>
        <v>29.431999999999999</v>
      </c>
      <c r="O120" s="37">
        <f t="shared" si="43"/>
        <v>0</v>
      </c>
      <c r="P120" s="40">
        <f t="shared" si="44"/>
        <v>0.95999999999992269</v>
      </c>
      <c r="Q120" s="40">
        <f t="shared" si="45"/>
        <v>101.2</v>
      </c>
      <c r="S120" s="40">
        <v>1</v>
      </c>
      <c r="T120" s="35">
        <v>100</v>
      </c>
      <c r="U120" s="76" t="s">
        <v>545</v>
      </c>
      <c r="V120" s="40"/>
      <c r="W120" s="35"/>
    </row>
    <row r="121" spans="1:23">
      <c r="A121" s="76" t="s">
        <v>292</v>
      </c>
      <c r="B121" s="76" t="s">
        <v>316</v>
      </c>
      <c r="C121" s="76" t="s">
        <v>310</v>
      </c>
      <c r="D121" s="76">
        <v>1</v>
      </c>
      <c r="F121" s="37">
        <v>3.0270000000000001</v>
      </c>
      <c r="G121" s="76">
        <v>2.9470000000000001</v>
      </c>
      <c r="I121" s="37">
        <v>31.643799999999999</v>
      </c>
      <c r="J121" s="37">
        <v>29.379100000000001</v>
      </c>
      <c r="K121" s="35">
        <v>12659</v>
      </c>
      <c r="L121" s="35">
        <v>0</v>
      </c>
      <c r="M121" s="35">
        <v>0</v>
      </c>
      <c r="N121" s="37">
        <f t="shared" si="42"/>
        <v>29.455300000000001</v>
      </c>
      <c r="O121" s="37">
        <f t="shared" si="43"/>
        <v>0</v>
      </c>
      <c r="P121" s="40">
        <f t="shared" si="44"/>
        <v>1.6589999999999918</v>
      </c>
      <c r="Q121" s="40">
        <f t="shared" si="45"/>
        <v>101.2</v>
      </c>
      <c r="S121" s="40">
        <v>1.6589999999999918</v>
      </c>
      <c r="T121" s="35">
        <v>100</v>
      </c>
      <c r="U121" s="76" t="s">
        <v>546</v>
      </c>
    </row>
    <row r="122" spans="1:23">
      <c r="A122" s="76" t="s">
        <v>293</v>
      </c>
      <c r="B122" s="76" t="s">
        <v>316</v>
      </c>
      <c r="C122" s="76" t="s">
        <v>310</v>
      </c>
      <c r="D122" s="76">
        <v>2</v>
      </c>
      <c r="F122" s="37">
        <v>3.1339999999999999</v>
      </c>
      <c r="G122" s="76">
        <v>3.0529999999999999</v>
      </c>
      <c r="I122" s="37">
        <v>31.713000000000001</v>
      </c>
      <c r="J122" s="37">
        <v>29.423999999999999</v>
      </c>
      <c r="K122" s="35">
        <v>13752</v>
      </c>
      <c r="L122" s="35">
        <v>0</v>
      </c>
      <c r="M122" s="35">
        <v>0</v>
      </c>
      <c r="N122" s="37">
        <f t="shared" si="42"/>
        <v>29.430999999999997</v>
      </c>
      <c r="O122" s="37">
        <f t="shared" si="43"/>
        <v>0</v>
      </c>
      <c r="P122" s="40">
        <f t="shared" si="44"/>
        <v>0.92999999999994998</v>
      </c>
      <c r="Q122" s="40">
        <f t="shared" si="45"/>
        <v>101.2</v>
      </c>
      <c r="S122" s="40">
        <v>0.92999999999994998</v>
      </c>
      <c r="T122" s="35">
        <v>100</v>
      </c>
      <c r="U122" s="76" t="s">
        <v>546</v>
      </c>
    </row>
    <row r="123" spans="1:23">
      <c r="A123" s="76" t="s">
        <v>294</v>
      </c>
      <c r="B123" s="76" t="s">
        <v>316</v>
      </c>
      <c r="C123" s="76" t="s">
        <v>310</v>
      </c>
      <c r="D123" s="76">
        <v>3</v>
      </c>
      <c r="F123" s="37">
        <v>3.11</v>
      </c>
      <c r="G123" s="76">
        <v>3.0270000000000001</v>
      </c>
      <c r="I123" s="37">
        <v>31.5944</v>
      </c>
      <c r="J123" s="37">
        <v>29.3443</v>
      </c>
      <c r="K123" s="35">
        <v>11152</v>
      </c>
      <c r="L123" s="35">
        <v>0</v>
      </c>
      <c r="M123" s="35">
        <v>0</v>
      </c>
      <c r="N123" s="37">
        <f t="shared" si="42"/>
        <v>29.469899999999999</v>
      </c>
      <c r="O123" s="37">
        <f t="shared" si="43"/>
        <v>0</v>
      </c>
      <c r="P123" s="40">
        <f t="shared" si="44"/>
        <v>2.09699999999998</v>
      </c>
      <c r="Q123" s="40">
        <f t="shared" si="45"/>
        <v>101.2</v>
      </c>
      <c r="S123" s="40">
        <v>2.09699999999998</v>
      </c>
      <c r="T123" s="35">
        <v>100</v>
      </c>
      <c r="U123" s="76" t="s">
        <v>546</v>
      </c>
    </row>
    <row r="124" spans="1:23">
      <c r="A124" s="76" t="s">
        <v>295</v>
      </c>
      <c r="B124" s="76" t="s">
        <v>316</v>
      </c>
      <c r="C124" s="76" t="s">
        <v>311</v>
      </c>
      <c r="D124" s="76">
        <v>1</v>
      </c>
      <c r="F124" s="37">
        <v>3.1150000000000002</v>
      </c>
      <c r="G124" s="76">
        <v>3.093</v>
      </c>
      <c r="I124" s="37">
        <v>31.659099999999999</v>
      </c>
      <c r="J124" s="37">
        <v>29.347000000000001</v>
      </c>
      <c r="K124" s="35">
        <v>7499</v>
      </c>
      <c r="L124" s="35">
        <v>0</v>
      </c>
      <c r="M124" s="35">
        <v>0</v>
      </c>
      <c r="N124" s="37">
        <f t="shared" si="42"/>
        <v>29.407900000000001</v>
      </c>
      <c r="O124" s="37">
        <f t="shared" si="43"/>
        <v>0</v>
      </c>
      <c r="P124" s="40">
        <f t="shared" si="44"/>
        <v>0.23700000000008004</v>
      </c>
      <c r="Q124" s="40">
        <f t="shared" si="45"/>
        <v>101.2</v>
      </c>
      <c r="S124" s="40">
        <v>0.23700000000008004</v>
      </c>
      <c r="T124" s="35">
        <v>100</v>
      </c>
      <c r="U124" s="76" t="s">
        <v>547</v>
      </c>
    </row>
    <row r="125" spans="1:23">
      <c r="A125" s="76" t="s">
        <v>296</v>
      </c>
      <c r="B125" s="76" t="s">
        <v>316</v>
      </c>
      <c r="C125" s="76" t="s">
        <v>311</v>
      </c>
      <c r="D125" s="76">
        <v>2</v>
      </c>
      <c r="F125" s="37">
        <v>3.24</v>
      </c>
      <c r="G125" s="76">
        <v>3.2160000000000002</v>
      </c>
      <c r="I125" s="37">
        <v>31.707999999999998</v>
      </c>
      <c r="J125" s="37">
        <v>29.425000000000001</v>
      </c>
      <c r="K125" s="35">
        <v>8301</v>
      </c>
      <c r="L125" s="35">
        <v>0</v>
      </c>
      <c r="M125" s="35">
        <v>0</v>
      </c>
      <c r="N125" s="37">
        <f t="shared" si="42"/>
        <v>29.437000000000001</v>
      </c>
      <c r="O125" s="37">
        <f t="shared" si="43"/>
        <v>0</v>
      </c>
      <c r="P125" s="40">
        <f t="shared" si="44"/>
        <v>1.1100000000000136</v>
      </c>
      <c r="Q125" s="40">
        <f t="shared" si="45"/>
        <v>101.2</v>
      </c>
      <c r="S125" s="40">
        <v>1.1100000000000136</v>
      </c>
      <c r="T125" s="35">
        <v>100</v>
      </c>
      <c r="U125" s="76" t="s">
        <v>547</v>
      </c>
    </row>
    <row r="126" spans="1:23">
      <c r="A126" s="76" t="s">
        <v>297</v>
      </c>
      <c r="B126" s="76" t="s">
        <v>316</v>
      </c>
      <c r="C126" s="76" t="s">
        <v>311</v>
      </c>
      <c r="D126" s="76">
        <v>3</v>
      </c>
      <c r="F126" s="37">
        <v>3.1579999999999999</v>
      </c>
      <c r="G126" s="76">
        <v>3.1389999999999998</v>
      </c>
      <c r="I126" s="37">
        <v>31.692</v>
      </c>
      <c r="J126" s="37">
        <v>29.434000000000001</v>
      </c>
      <c r="K126" s="35">
        <v>10650</v>
      </c>
      <c r="L126" s="35">
        <v>0</v>
      </c>
      <c r="M126" s="35">
        <v>0</v>
      </c>
      <c r="N126" s="37">
        <f t="shared" si="42"/>
        <v>29.462</v>
      </c>
      <c r="O126" s="37">
        <f t="shared" si="43"/>
        <v>0</v>
      </c>
      <c r="P126" s="40">
        <f t="shared" si="44"/>
        <v>1.8600000000000136</v>
      </c>
      <c r="Q126" s="40">
        <f t="shared" si="45"/>
        <v>101.2</v>
      </c>
      <c r="S126" s="40">
        <v>1.8600000000000136</v>
      </c>
      <c r="T126" s="35">
        <v>100</v>
      </c>
      <c r="U126" s="76" t="s">
        <v>547</v>
      </c>
    </row>
    <row r="127" spans="1:23">
      <c r="A127" s="76" t="s">
        <v>298</v>
      </c>
      <c r="B127" s="76" t="s">
        <v>316</v>
      </c>
      <c r="C127" s="76" t="s">
        <v>312</v>
      </c>
      <c r="D127" s="76">
        <v>1</v>
      </c>
      <c r="F127" s="37">
        <v>3.1259999999999999</v>
      </c>
      <c r="G127" s="76">
        <v>3.0950000000000002</v>
      </c>
      <c r="I127" s="37">
        <v>31.712</v>
      </c>
      <c r="J127" s="37">
        <v>29.417999999999999</v>
      </c>
      <c r="K127" s="35">
        <v>11804</v>
      </c>
      <c r="L127" s="35">
        <v>0</v>
      </c>
      <c r="M127" s="35">
        <v>0</v>
      </c>
      <c r="N127" s="37">
        <f t="shared" si="42"/>
        <v>29.425999999999998</v>
      </c>
      <c r="O127" s="37">
        <f t="shared" si="43"/>
        <v>0</v>
      </c>
      <c r="P127" s="40">
        <f t="shared" si="44"/>
        <v>0.77999999999997272</v>
      </c>
      <c r="Q127" s="40">
        <f t="shared" si="45"/>
        <v>101.2</v>
      </c>
      <c r="S127" s="40">
        <v>0.77999999999997272</v>
      </c>
      <c r="T127" s="35">
        <v>100</v>
      </c>
      <c r="U127" s="76" t="s">
        <v>548</v>
      </c>
    </row>
    <row r="128" spans="1:23">
      <c r="A128" s="76" t="s">
        <v>299</v>
      </c>
      <c r="B128" s="76" t="s">
        <v>316</v>
      </c>
      <c r="C128" s="76" t="s">
        <v>312</v>
      </c>
      <c r="D128" s="76">
        <v>2</v>
      </c>
      <c r="F128" s="37">
        <v>3.1869999999999998</v>
      </c>
      <c r="G128" s="76">
        <v>3.1509999999999998</v>
      </c>
      <c r="I128" s="37">
        <v>31.547999999999998</v>
      </c>
      <c r="J128" s="37">
        <v>29.273</v>
      </c>
      <c r="K128" s="35">
        <v>5318</v>
      </c>
      <c r="L128" s="35">
        <v>0</v>
      </c>
      <c r="M128" s="35">
        <v>0</v>
      </c>
      <c r="N128" s="37">
        <f t="shared" si="42"/>
        <v>29.445</v>
      </c>
      <c r="O128" s="37">
        <f t="shared" si="43"/>
        <v>0</v>
      </c>
      <c r="P128" s="40">
        <f t="shared" si="44"/>
        <v>1.3500000000000227</v>
      </c>
      <c r="Q128" s="40">
        <f t="shared" si="45"/>
        <v>101.2</v>
      </c>
      <c r="S128" s="40">
        <v>1.4</v>
      </c>
      <c r="T128" s="35">
        <v>100</v>
      </c>
      <c r="U128" s="76" t="s">
        <v>548</v>
      </c>
    </row>
    <row r="129" spans="1:23">
      <c r="A129" s="76" t="s">
        <v>300</v>
      </c>
      <c r="B129" s="76" t="s">
        <v>316</v>
      </c>
      <c r="C129" s="76" t="s">
        <v>312</v>
      </c>
      <c r="D129" s="76">
        <v>3</v>
      </c>
      <c r="F129" s="37">
        <v>3.5209999999999999</v>
      </c>
      <c r="G129" s="76">
        <v>3.4809999999999999</v>
      </c>
      <c r="I129" s="37">
        <v>31.588000000000001</v>
      </c>
      <c r="J129" s="37">
        <v>29.292000000000002</v>
      </c>
      <c r="K129" s="35">
        <v>6287</v>
      </c>
      <c r="L129" s="35">
        <v>0</v>
      </c>
      <c r="M129" s="35">
        <v>0</v>
      </c>
      <c r="N129" s="37">
        <f t="shared" si="42"/>
        <v>29.423999999999999</v>
      </c>
      <c r="O129" s="37">
        <f t="shared" si="43"/>
        <v>0</v>
      </c>
      <c r="P129" s="40">
        <f t="shared" si="44"/>
        <v>0.72000000000002728</v>
      </c>
      <c r="Q129" s="40">
        <f t="shared" si="45"/>
        <v>101.2</v>
      </c>
      <c r="S129" s="40">
        <v>0.7</v>
      </c>
      <c r="T129" s="35">
        <v>100</v>
      </c>
      <c r="U129" s="76" t="s">
        <v>548</v>
      </c>
    </row>
    <row r="130" spans="1:23">
      <c r="A130" s="76" t="s">
        <v>301</v>
      </c>
      <c r="B130" s="76" t="s">
        <v>316</v>
      </c>
      <c r="C130" s="76" t="s">
        <v>313</v>
      </c>
      <c r="D130" s="76">
        <v>1</v>
      </c>
      <c r="F130" s="37">
        <v>2.9870000000000001</v>
      </c>
      <c r="G130" s="76">
        <v>2.9740000000000002</v>
      </c>
      <c r="I130" s="37">
        <v>31.62</v>
      </c>
      <c r="J130" s="37">
        <v>29.352</v>
      </c>
      <c r="K130" s="35">
        <v>4700</v>
      </c>
      <c r="L130" s="35">
        <v>0</v>
      </c>
      <c r="M130" s="35">
        <v>0</v>
      </c>
      <c r="N130" s="37">
        <f t="shared" si="42"/>
        <v>29.451999999999998</v>
      </c>
      <c r="O130" s="37">
        <f t="shared" si="43"/>
        <v>0</v>
      </c>
      <c r="P130" s="40">
        <f t="shared" si="44"/>
        <v>1.5599999999999454</v>
      </c>
      <c r="Q130" s="40">
        <f t="shared" si="45"/>
        <v>101.2</v>
      </c>
      <c r="S130" s="40">
        <v>0.95999999999992269</v>
      </c>
      <c r="T130" s="35">
        <v>100</v>
      </c>
      <c r="U130" s="76" t="s">
        <v>549</v>
      </c>
    </row>
    <row r="131" spans="1:23">
      <c r="A131" s="76" t="s">
        <v>302</v>
      </c>
      <c r="B131" s="76" t="s">
        <v>316</v>
      </c>
      <c r="C131" s="76" t="s">
        <v>313</v>
      </c>
      <c r="D131" s="76">
        <v>2</v>
      </c>
      <c r="F131" s="37">
        <v>3.0350000000000001</v>
      </c>
      <c r="G131" s="76">
        <v>3.02</v>
      </c>
      <c r="I131" s="37">
        <v>31.61</v>
      </c>
      <c r="J131" s="37">
        <v>29.3124</v>
      </c>
      <c r="K131" s="35">
        <v>6669</v>
      </c>
      <c r="L131" s="35">
        <v>0</v>
      </c>
      <c r="M131" s="35">
        <v>0</v>
      </c>
      <c r="N131" s="37">
        <f t="shared" si="42"/>
        <v>29.4224</v>
      </c>
      <c r="O131" s="37">
        <f t="shared" si="43"/>
        <v>0</v>
      </c>
      <c r="P131" s="40">
        <f t="shared" si="44"/>
        <v>0.67200000000002547</v>
      </c>
      <c r="Q131" s="40">
        <f t="shared" si="45"/>
        <v>101.2</v>
      </c>
      <c r="S131" s="40">
        <v>0.67200000000002547</v>
      </c>
      <c r="T131" s="35">
        <v>100</v>
      </c>
      <c r="U131" s="76" t="s">
        <v>549</v>
      </c>
    </row>
    <row r="132" spans="1:23">
      <c r="A132" s="76" t="s">
        <v>303</v>
      </c>
      <c r="B132" s="76" t="s">
        <v>316</v>
      </c>
      <c r="C132" s="76" t="s">
        <v>313</v>
      </c>
      <c r="D132" s="76">
        <v>3</v>
      </c>
      <c r="F132" s="37">
        <v>3.08</v>
      </c>
      <c r="G132" s="76">
        <v>3.0710000000000002</v>
      </c>
      <c r="I132" s="37">
        <v>31.667000000000002</v>
      </c>
      <c r="J132" s="37">
        <v>29.378</v>
      </c>
      <c r="K132" s="35">
        <v>5373</v>
      </c>
      <c r="L132" s="35">
        <v>0</v>
      </c>
      <c r="M132" s="35">
        <v>0</v>
      </c>
      <c r="N132" s="37">
        <f t="shared" si="42"/>
        <v>29.430999999999997</v>
      </c>
      <c r="O132" s="37">
        <f t="shared" si="43"/>
        <v>0</v>
      </c>
      <c r="P132" s="40">
        <f t="shared" si="44"/>
        <v>0.92999999999994998</v>
      </c>
      <c r="Q132" s="40">
        <f t="shared" si="45"/>
        <v>101.2</v>
      </c>
      <c r="S132" s="40">
        <v>0.9</v>
      </c>
      <c r="T132" s="35">
        <v>100</v>
      </c>
      <c r="U132" s="76" t="s">
        <v>549</v>
      </c>
    </row>
    <row r="133" spans="1:23">
      <c r="A133" s="76" t="s">
        <v>304</v>
      </c>
      <c r="B133" s="76" t="s">
        <v>316</v>
      </c>
      <c r="C133" s="76" t="s">
        <v>314</v>
      </c>
      <c r="D133" s="76">
        <v>1</v>
      </c>
      <c r="F133" s="37">
        <v>3.202</v>
      </c>
      <c r="G133" s="76">
        <v>2.9649999999999999</v>
      </c>
      <c r="I133" s="37">
        <v>31.707999999999998</v>
      </c>
      <c r="J133" s="37">
        <v>29.420999999999999</v>
      </c>
      <c r="K133" s="35">
        <v>10449</v>
      </c>
      <c r="L133" s="35">
        <v>0</v>
      </c>
      <c r="M133" s="35">
        <v>0</v>
      </c>
      <c r="N133" s="37">
        <f t="shared" si="42"/>
        <v>29.433</v>
      </c>
      <c r="O133" s="37">
        <f t="shared" si="43"/>
        <v>0</v>
      </c>
      <c r="P133" s="40">
        <f t="shared" si="44"/>
        <v>0.99000000000000909</v>
      </c>
      <c r="Q133" s="40">
        <f t="shared" si="45"/>
        <v>101.2</v>
      </c>
      <c r="S133" s="40">
        <v>0.99000000000000909</v>
      </c>
      <c r="T133" s="35">
        <v>100</v>
      </c>
      <c r="U133" s="76" t="s">
        <v>550</v>
      </c>
    </row>
    <row r="134" spans="1:23">
      <c r="A134" s="76" t="s">
        <v>305</v>
      </c>
      <c r="B134" s="76" t="s">
        <v>316</v>
      </c>
      <c r="C134" s="76" t="s">
        <v>314</v>
      </c>
      <c r="D134" s="76">
        <v>2</v>
      </c>
      <c r="F134" s="37">
        <v>3.089</v>
      </c>
      <c r="G134" s="76">
        <v>3.0510000000000002</v>
      </c>
      <c r="I134" s="37">
        <v>31.661999999999999</v>
      </c>
      <c r="J134" s="37">
        <v>29.355</v>
      </c>
      <c r="K134" s="35">
        <v>6359</v>
      </c>
      <c r="L134" s="35">
        <v>0</v>
      </c>
      <c r="M134" s="35">
        <v>0</v>
      </c>
      <c r="N134" s="37">
        <f t="shared" si="42"/>
        <v>29.413</v>
      </c>
      <c r="O134" s="37">
        <f t="shared" si="43"/>
        <v>0</v>
      </c>
      <c r="P134" s="40">
        <f t="shared" si="44"/>
        <v>0.38999999999998636</v>
      </c>
      <c r="Q134" s="40">
        <f t="shared" si="45"/>
        <v>101.2</v>
      </c>
      <c r="S134" s="40">
        <v>0.4</v>
      </c>
      <c r="T134" s="35">
        <v>100</v>
      </c>
      <c r="U134" s="76" t="s">
        <v>550</v>
      </c>
    </row>
    <row r="135" spans="1:23">
      <c r="A135" s="76" t="s">
        <v>306</v>
      </c>
      <c r="B135" s="76" t="s">
        <v>316</v>
      </c>
      <c r="C135" s="76" t="s">
        <v>314</v>
      </c>
      <c r="D135" s="76">
        <v>3</v>
      </c>
      <c r="F135" s="37">
        <v>3.0950000000000002</v>
      </c>
      <c r="G135" s="76">
        <v>3.0529999999999999</v>
      </c>
      <c r="I135" s="37">
        <v>31.69</v>
      </c>
      <c r="J135" s="37">
        <v>29.379000000000001</v>
      </c>
      <c r="K135" s="35">
        <v>8774</v>
      </c>
      <c r="L135" s="35">
        <v>0</v>
      </c>
      <c r="M135" s="35">
        <v>0</v>
      </c>
      <c r="N135" s="37">
        <f t="shared" si="42"/>
        <v>29.408999999999999</v>
      </c>
      <c r="O135" s="37">
        <f t="shared" si="43"/>
        <v>0</v>
      </c>
      <c r="P135" s="40">
        <f t="shared" si="44"/>
        <v>0.26999999999998181</v>
      </c>
      <c r="Q135" s="40">
        <f t="shared" si="45"/>
        <v>101.2</v>
      </c>
      <c r="S135" s="40">
        <v>0.26999999999998181</v>
      </c>
      <c r="T135" s="35">
        <v>100</v>
      </c>
      <c r="U135" s="76" t="s">
        <v>550</v>
      </c>
    </row>
    <row r="136" spans="1:23">
      <c r="A136" s="79" t="s">
        <v>517</v>
      </c>
      <c r="D136" s="76"/>
      <c r="F136" s="37"/>
      <c r="I136" s="125">
        <f>AVERAGE(I118:I135)</f>
        <v>31.659461111111113</v>
      </c>
      <c r="J136" s="125">
        <f t="shared" ref="J136:Q136" si="46">AVERAGE(J118:J135)</f>
        <v>29.373027777777779</v>
      </c>
      <c r="K136" s="122">
        <f t="shared" si="46"/>
        <v>8443.2222222222226</v>
      </c>
      <c r="L136" s="122">
        <f t="shared" si="46"/>
        <v>0</v>
      </c>
      <c r="M136" s="122">
        <f t="shared" si="46"/>
        <v>0</v>
      </c>
      <c r="N136" s="125">
        <f t="shared" si="46"/>
        <v>29.433566666666664</v>
      </c>
      <c r="O136" s="125">
        <f t="shared" si="46"/>
        <v>0</v>
      </c>
      <c r="P136" s="121">
        <f t="shared" si="46"/>
        <v>1.0069999999999861</v>
      </c>
      <c r="Q136" s="121">
        <f t="shared" si="46"/>
        <v>101.20000000000003</v>
      </c>
      <c r="R136" s="79"/>
      <c r="S136" s="121">
        <f t="shared" ref="S136:T136" si="47">AVERAGE(S118:S135)</f>
        <v>0.97527777777777103</v>
      </c>
      <c r="T136" s="122">
        <f t="shared" si="47"/>
        <v>100</v>
      </c>
    </row>
    <row r="137" spans="1:23">
      <c r="A137" s="76" t="s">
        <v>109</v>
      </c>
      <c r="B137" s="76" t="s">
        <v>318</v>
      </c>
      <c r="C137" s="76" t="s">
        <v>309</v>
      </c>
      <c r="D137" s="76">
        <v>1</v>
      </c>
      <c r="F137" s="37">
        <v>6.2889999999999997</v>
      </c>
      <c r="G137" s="76">
        <v>6.2549999999999999</v>
      </c>
      <c r="I137" s="37">
        <v>31.661000000000001</v>
      </c>
      <c r="J137" s="37">
        <v>29.715399999999999</v>
      </c>
      <c r="K137" s="35">
        <v>4840</v>
      </c>
      <c r="L137" s="35">
        <v>49</v>
      </c>
      <c r="M137" s="35">
        <v>96</v>
      </c>
      <c r="N137" s="37">
        <f t="shared" ref="N137:N154" si="48">(J137)-(I137-31.72)</f>
        <v>29.774399999999996</v>
      </c>
      <c r="O137" s="37">
        <f t="shared" ref="O137:O154" si="49">(M137+L137)/(K137+L137+M137)</f>
        <v>2.9087261785356068E-2</v>
      </c>
      <c r="P137" s="40">
        <f t="shared" ref="P137:P154" si="50">(30*N137)-882</f>
        <v>11.231999999999857</v>
      </c>
      <c r="Q137" s="40">
        <f t="shared" ref="Q137:Q154" si="51">(80.4*O137*O137)-(180.9*O137)+101.2</f>
        <v>96.006138274401948</v>
      </c>
      <c r="S137" s="40">
        <v>11.231999999999857</v>
      </c>
      <c r="T137" s="35">
        <v>96</v>
      </c>
      <c r="U137" s="76" t="s">
        <v>545</v>
      </c>
    </row>
    <row r="138" spans="1:23">
      <c r="A138" s="76" t="s">
        <v>110</v>
      </c>
      <c r="B138" s="76" t="s">
        <v>318</v>
      </c>
      <c r="C138" s="76" t="s">
        <v>309</v>
      </c>
      <c r="D138" s="76">
        <v>2</v>
      </c>
      <c r="F138" s="37">
        <v>6.7960000000000003</v>
      </c>
      <c r="G138" s="76">
        <v>6.7750000000000004</v>
      </c>
      <c r="I138" s="37">
        <v>31.696000000000002</v>
      </c>
      <c r="J138" s="37">
        <v>29.698</v>
      </c>
      <c r="K138" s="35">
        <v>4544</v>
      </c>
      <c r="L138" s="35">
        <v>49</v>
      </c>
      <c r="M138" s="35">
        <v>42</v>
      </c>
      <c r="N138" s="37">
        <f t="shared" si="48"/>
        <v>29.721999999999998</v>
      </c>
      <c r="O138" s="37">
        <f t="shared" si="49"/>
        <v>1.9633225458468177E-2</v>
      </c>
      <c r="P138" s="40">
        <f t="shared" si="50"/>
        <v>9.6599999999999682</v>
      </c>
      <c r="Q138" s="40">
        <f t="shared" si="51"/>
        <v>97.679340783332108</v>
      </c>
      <c r="S138" s="40">
        <v>9.6599999999999682</v>
      </c>
      <c r="T138" s="35">
        <v>98</v>
      </c>
      <c r="U138" s="76" t="s">
        <v>545</v>
      </c>
      <c r="V138" s="40">
        <f>AVERAGE(S137:S139)</f>
        <v>10.15399999999992</v>
      </c>
      <c r="W138" s="35">
        <f>AVERAGE(T137:T139)</f>
        <v>96.666666666666671</v>
      </c>
    </row>
    <row r="139" spans="1:23">
      <c r="A139" s="76" t="s">
        <v>111</v>
      </c>
      <c r="B139" s="76" t="s">
        <v>318</v>
      </c>
      <c r="C139" s="76" t="s">
        <v>309</v>
      </c>
      <c r="D139" s="76">
        <v>3</v>
      </c>
      <c r="F139" s="37">
        <v>6.0369999999999999</v>
      </c>
      <c r="G139" s="76">
        <v>6.0129999999999999</v>
      </c>
      <c r="I139" s="37">
        <v>31.67</v>
      </c>
      <c r="J139" s="37">
        <v>29.669</v>
      </c>
      <c r="K139" s="35">
        <v>4748</v>
      </c>
      <c r="L139" s="35">
        <v>80</v>
      </c>
      <c r="M139" s="35">
        <v>71</v>
      </c>
      <c r="N139" s="37">
        <f t="shared" si="48"/>
        <v>29.718999999999998</v>
      </c>
      <c r="O139" s="37">
        <f t="shared" si="49"/>
        <v>3.0822616860583792E-2</v>
      </c>
      <c r="P139" s="40">
        <f t="shared" si="50"/>
        <v>9.5699999999999363</v>
      </c>
      <c r="Q139" s="40">
        <f t="shared" si="51"/>
        <v>95.70057132021519</v>
      </c>
      <c r="S139" s="40">
        <v>9.5699999999999363</v>
      </c>
      <c r="T139" s="35">
        <v>96</v>
      </c>
      <c r="U139" s="76" t="s">
        <v>545</v>
      </c>
    </row>
    <row r="140" spans="1:23">
      <c r="A140" s="76" t="s">
        <v>112</v>
      </c>
      <c r="B140" s="76" t="s">
        <v>318</v>
      </c>
      <c r="C140" s="76" t="s">
        <v>310</v>
      </c>
      <c r="D140" s="76">
        <v>1</v>
      </c>
      <c r="F140" s="37">
        <v>6.6390000000000002</v>
      </c>
      <c r="G140" s="76">
        <v>6.109</v>
      </c>
      <c r="I140" s="37">
        <v>31.641999999999999</v>
      </c>
      <c r="J140" s="37">
        <v>29.402000000000001</v>
      </c>
      <c r="K140" s="35">
        <v>4346</v>
      </c>
      <c r="L140" s="35">
        <v>0</v>
      </c>
      <c r="M140" s="35">
        <v>0</v>
      </c>
      <c r="N140" s="37">
        <f t="shared" si="48"/>
        <v>29.48</v>
      </c>
      <c r="O140" s="37">
        <f t="shared" si="49"/>
        <v>0</v>
      </c>
      <c r="P140" s="40">
        <f t="shared" si="50"/>
        <v>2.3999999999999773</v>
      </c>
      <c r="Q140" s="40">
        <f t="shared" si="51"/>
        <v>101.2</v>
      </c>
      <c r="S140" s="40">
        <v>2.3999999999999773</v>
      </c>
      <c r="T140" s="35">
        <v>100</v>
      </c>
      <c r="U140" s="76" t="s">
        <v>546</v>
      </c>
    </row>
    <row r="141" spans="1:23">
      <c r="A141" s="76" t="s">
        <v>113</v>
      </c>
      <c r="B141" s="76" t="s">
        <v>318</v>
      </c>
      <c r="C141" s="76" t="s">
        <v>310</v>
      </c>
      <c r="D141" s="76">
        <v>2</v>
      </c>
      <c r="F141" s="37">
        <v>6.5679999999999996</v>
      </c>
      <c r="G141" s="76">
        <v>6.032</v>
      </c>
      <c r="I141" s="37">
        <v>31.716999999999999</v>
      </c>
      <c r="J141" s="37">
        <v>29.57</v>
      </c>
      <c r="K141" s="35">
        <v>4946</v>
      </c>
      <c r="L141" s="35">
        <v>0</v>
      </c>
      <c r="M141" s="35">
        <v>0</v>
      </c>
      <c r="N141" s="37">
        <f t="shared" si="48"/>
        <v>29.573</v>
      </c>
      <c r="O141" s="37">
        <f t="shared" si="49"/>
        <v>0</v>
      </c>
      <c r="P141" s="40">
        <f t="shared" si="50"/>
        <v>5.1900000000000546</v>
      </c>
      <c r="Q141" s="40">
        <f t="shared" si="51"/>
        <v>101.2</v>
      </c>
      <c r="S141" s="40">
        <v>5.1900000000000546</v>
      </c>
      <c r="T141" s="35">
        <v>100</v>
      </c>
      <c r="U141" s="76" t="s">
        <v>546</v>
      </c>
    </row>
    <row r="142" spans="1:23">
      <c r="A142" s="76" t="s">
        <v>114</v>
      </c>
      <c r="B142" s="76" t="s">
        <v>318</v>
      </c>
      <c r="C142" s="76" t="s">
        <v>310</v>
      </c>
      <c r="D142" s="76">
        <v>3</v>
      </c>
      <c r="F142" s="37">
        <v>6.673</v>
      </c>
      <c r="G142" s="76">
        <v>6.1230000000000002</v>
      </c>
      <c r="I142" s="37">
        <v>31.6617</v>
      </c>
      <c r="J142" s="37">
        <v>29.3827</v>
      </c>
      <c r="K142" s="35">
        <v>3838</v>
      </c>
      <c r="L142" s="35">
        <v>0</v>
      </c>
      <c r="M142" s="35">
        <v>0</v>
      </c>
      <c r="N142" s="37">
        <f t="shared" si="48"/>
        <v>29.440999999999999</v>
      </c>
      <c r="O142" s="37">
        <f t="shared" si="49"/>
        <v>0</v>
      </c>
      <c r="P142" s="40">
        <f t="shared" si="50"/>
        <v>1.2300000000000182</v>
      </c>
      <c r="Q142" s="40">
        <f t="shared" si="51"/>
        <v>101.2</v>
      </c>
      <c r="S142" s="40">
        <v>1.2300000000000182</v>
      </c>
      <c r="T142" s="35">
        <v>100</v>
      </c>
      <c r="U142" s="76" t="s">
        <v>546</v>
      </c>
    </row>
    <row r="143" spans="1:23">
      <c r="A143" s="76" t="s">
        <v>115</v>
      </c>
      <c r="B143" s="76" t="s">
        <v>318</v>
      </c>
      <c r="C143" s="76" t="s">
        <v>311</v>
      </c>
      <c r="D143" s="76">
        <v>1</v>
      </c>
      <c r="F143" s="37">
        <v>6.431</v>
      </c>
      <c r="G143" s="76">
        <v>6.29</v>
      </c>
      <c r="I143" s="37">
        <v>31.6008</v>
      </c>
      <c r="J143" s="37">
        <v>29.600300000000001</v>
      </c>
      <c r="K143" s="35">
        <v>4913</v>
      </c>
      <c r="L143" s="35">
        <v>74</v>
      </c>
      <c r="M143" s="35">
        <v>56</v>
      </c>
      <c r="N143" s="37">
        <f t="shared" si="48"/>
        <v>29.7195</v>
      </c>
      <c r="O143" s="37">
        <f t="shared" si="49"/>
        <v>2.5778306563553441E-2</v>
      </c>
      <c r="P143" s="40">
        <f t="shared" si="50"/>
        <v>9.5850000000000364</v>
      </c>
      <c r="Q143" s="40">
        <f t="shared" si="51"/>
        <v>96.590131838231656</v>
      </c>
      <c r="S143" s="40">
        <v>9.5850000000000364</v>
      </c>
      <c r="T143" s="35">
        <v>97</v>
      </c>
      <c r="U143" s="76" t="s">
        <v>547</v>
      </c>
    </row>
    <row r="144" spans="1:23">
      <c r="A144" s="76" t="s">
        <v>116</v>
      </c>
      <c r="B144" s="76" t="s">
        <v>318</v>
      </c>
      <c r="C144" s="76" t="s">
        <v>311</v>
      </c>
      <c r="D144" s="76">
        <v>2</v>
      </c>
      <c r="F144" s="37">
        <v>6.6059999999999999</v>
      </c>
      <c r="G144" s="76">
        <v>6.4420000000000002</v>
      </c>
      <c r="I144" s="37">
        <v>31.74</v>
      </c>
      <c r="J144" s="37">
        <v>29.754000000000001</v>
      </c>
      <c r="K144" s="35">
        <v>4874</v>
      </c>
      <c r="L144" s="35">
        <v>38</v>
      </c>
      <c r="M144" s="35">
        <v>22</v>
      </c>
      <c r="N144" s="37">
        <f t="shared" si="48"/>
        <v>29.734000000000002</v>
      </c>
      <c r="O144" s="37">
        <f t="shared" si="49"/>
        <v>1.2160518848804215E-2</v>
      </c>
      <c r="P144" s="40">
        <f t="shared" si="50"/>
        <v>10.020000000000095</v>
      </c>
      <c r="Q144" s="40">
        <f t="shared" si="51"/>
        <v>99.012051549032563</v>
      </c>
      <c r="S144" s="40">
        <v>10.020000000000095</v>
      </c>
      <c r="T144" s="35">
        <v>99</v>
      </c>
      <c r="U144" s="76" t="s">
        <v>547</v>
      </c>
    </row>
    <row r="145" spans="1:23">
      <c r="A145" s="76" t="s">
        <v>117</v>
      </c>
      <c r="B145" s="76" t="s">
        <v>318</v>
      </c>
      <c r="C145" s="76" t="s">
        <v>311</v>
      </c>
      <c r="D145" s="76">
        <v>3</v>
      </c>
      <c r="F145" s="37">
        <v>6.2</v>
      </c>
      <c r="G145" s="76">
        <v>6.0759999999999996</v>
      </c>
      <c r="I145" s="37">
        <v>31.564</v>
      </c>
      <c r="J145" s="37">
        <v>29.573</v>
      </c>
      <c r="K145" s="35">
        <v>3049</v>
      </c>
      <c r="L145" s="35">
        <v>626</v>
      </c>
      <c r="M145" s="35">
        <v>323</v>
      </c>
      <c r="N145" s="37">
        <f t="shared" si="48"/>
        <v>29.728999999999999</v>
      </c>
      <c r="O145" s="37">
        <f t="shared" si="49"/>
        <v>0.23736868434217109</v>
      </c>
      <c r="P145" s="40">
        <f t="shared" si="50"/>
        <v>9.8700000000000045</v>
      </c>
      <c r="Q145" s="40">
        <f t="shared" si="51"/>
        <v>62.790053943930445</v>
      </c>
      <c r="S145" s="40">
        <v>9.8700000000000045</v>
      </c>
      <c r="T145" s="35">
        <v>63</v>
      </c>
      <c r="U145" s="76" t="s">
        <v>547</v>
      </c>
    </row>
    <row r="146" spans="1:23">
      <c r="A146" s="76" t="s">
        <v>118</v>
      </c>
      <c r="B146" s="76" t="s">
        <v>318</v>
      </c>
      <c r="C146" s="76" t="s">
        <v>312</v>
      </c>
      <c r="D146" s="76">
        <v>1</v>
      </c>
      <c r="F146" s="37">
        <v>6.1360000000000001</v>
      </c>
      <c r="G146" s="76">
        <v>5.9370000000000003</v>
      </c>
      <c r="I146" s="37">
        <v>31.706</v>
      </c>
      <c r="J146" s="37">
        <v>29.699000000000002</v>
      </c>
      <c r="K146" s="35">
        <v>4819</v>
      </c>
      <c r="L146" s="35">
        <v>55</v>
      </c>
      <c r="M146" s="35">
        <v>0</v>
      </c>
      <c r="N146" s="37">
        <f t="shared" si="48"/>
        <v>29.713000000000001</v>
      </c>
      <c r="O146" s="37">
        <f t="shared" si="49"/>
        <v>1.1284366023799754E-2</v>
      </c>
      <c r="P146" s="40">
        <f t="shared" si="50"/>
        <v>9.3899999999999864</v>
      </c>
      <c r="Q146" s="40">
        <f t="shared" si="51"/>
        <v>99.168896074385984</v>
      </c>
      <c r="S146" s="40">
        <v>9.3899999999999864</v>
      </c>
      <c r="T146" s="35">
        <v>99</v>
      </c>
      <c r="U146" s="76" t="s">
        <v>548</v>
      </c>
    </row>
    <row r="147" spans="1:23">
      <c r="A147" s="76" t="s">
        <v>119</v>
      </c>
      <c r="B147" s="76" t="s">
        <v>318</v>
      </c>
      <c r="C147" s="76" t="s">
        <v>312</v>
      </c>
      <c r="D147" s="76">
        <v>2</v>
      </c>
      <c r="F147" s="37">
        <v>6.7809999999999997</v>
      </c>
      <c r="G147" s="76">
        <v>6.5659999999999998</v>
      </c>
      <c r="I147" s="37">
        <v>31.652999999999999</v>
      </c>
      <c r="J147" s="37">
        <v>29.655999999999999</v>
      </c>
      <c r="K147" s="35">
        <v>4698</v>
      </c>
      <c r="L147" s="35">
        <v>0</v>
      </c>
      <c r="M147" s="35">
        <v>0</v>
      </c>
      <c r="N147" s="37">
        <f t="shared" si="48"/>
        <v>29.722999999999999</v>
      </c>
      <c r="O147" s="37">
        <f t="shared" si="49"/>
        <v>0</v>
      </c>
      <c r="P147" s="40">
        <f t="shared" si="50"/>
        <v>9.6899999999999409</v>
      </c>
      <c r="Q147" s="40">
        <f t="shared" si="51"/>
        <v>101.2</v>
      </c>
      <c r="S147" s="40">
        <v>9.6899999999999409</v>
      </c>
      <c r="T147" s="35">
        <v>100</v>
      </c>
      <c r="U147" s="76" t="s">
        <v>548</v>
      </c>
    </row>
    <row r="148" spans="1:23">
      <c r="A148" s="76" t="s">
        <v>120</v>
      </c>
      <c r="B148" s="76" t="s">
        <v>318</v>
      </c>
      <c r="C148" s="76" t="s">
        <v>312</v>
      </c>
      <c r="D148" s="76">
        <v>3</v>
      </c>
      <c r="F148" s="37">
        <v>6.4870000000000001</v>
      </c>
      <c r="G148" s="76">
        <v>6.2290000000000001</v>
      </c>
      <c r="I148" s="37">
        <v>31.678999999999998</v>
      </c>
      <c r="J148" s="37">
        <v>29.716000000000001</v>
      </c>
      <c r="K148" s="35">
        <v>4540</v>
      </c>
      <c r="L148" s="35">
        <v>55</v>
      </c>
      <c r="M148" s="35">
        <v>0</v>
      </c>
      <c r="N148" s="37">
        <f t="shared" si="48"/>
        <v>29.757000000000001</v>
      </c>
      <c r="O148" s="37">
        <f t="shared" si="49"/>
        <v>1.1969532100108813E-2</v>
      </c>
      <c r="P148" s="40">
        <f t="shared" si="50"/>
        <v>10.710000000000036</v>
      </c>
      <c r="Q148" s="40">
        <f t="shared" si="51"/>
        <v>99.046230526865443</v>
      </c>
      <c r="S148" s="40">
        <v>10.710000000000036</v>
      </c>
      <c r="T148" s="35">
        <v>99</v>
      </c>
      <c r="U148" s="76" t="s">
        <v>548</v>
      </c>
    </row>
    <row r="149" spans="1:23">
      <c r="A149" s="76" t="s">
        <v>121</v>
      </c>
      <c r="B149" s="76" t="s">
        <v>318</v>
      </c>
      <c r="C149" s="76" t="s">
        <v>313</v>
      </c>
      <c r="D149" s="76">
        <v>1</v>
      </c>
      <c r="F149" s="37">
        <v>6.4740000000000002</v>
      </c>
      <c r="G149" s="76">
        <v>6.3470000000000004</v>
      </c>
      <c r="I149" s="37">
        <v>31.61</v>
      </c>
      <c r="J149" s="37">
        <v>29.605</v>
      </c>
      <c r="K149" s="35">
        <v>4543</v>
      </c>
      <c r="L149" s="35">
        <v>28</v>
      </c>
      <c r="M149" s="35">
        <v>39</v>
      </c>
      <c r="N149" s="37">
        <f t="shared" si="48"/>
        <v>29.715</v>
      </c>
      <c r="O149" s="37">
        <f t="shared" si="49"/>
        <v>1.4533622559652928E-2</v>
      </c>
      <c r="P149" s="40">
        <f t="shared" si="50"/>
        <v>9.4500000000000455</v>
      </c>
      <c r="Q149" s="40">
        <f t="shared" si="51"/>
        <v>98.58785026420918</v>
      </c>
      <c r="S149" s="40">
        <v>9.4500000000000455</v>
      </c>
      <c r="T149" s="35">
        <v>99</v>
      </c>
      <c r="U149" s="76" t="s">
        <v>549</v>
      </c>
    </row>
    <row r="150" spans="1:23">
      <c r="A150" s="76" t="s">
        <v>518</v>
      </c>
      <c r="D150" s="76"/>
      <c r="F150" s="37"/>
      <c r="I150" s="37">
        <v>31.582999999999998</v>
      </c>
      <c r="J150" s="37">
        <v>29.596</v>
      </c>
      <c r="K150" s="35">
        <v>5254</v>
      </c>
      <c r="L150" s="35">
        <v>75</v>
      </c>
      <c r="M150" s="35">
        <v>27</v>
      </c>
      <c r="N150" s="37">
        <f t="shared" si="48"/>
        <v>29.733000000000001</v>
      </c>
      <c r="O150" s="37">
        <f t="shared" si="49"/>
        <v>1.9044062733383122E-2</v>
      </c>
      <c r="P150" s="40">
        <f t="shared" si="50"/>
        <v>9.9900000000000091</v>
      </c>
      <c r="Q150" s="40">
        <f t="shared" si="51"/>
        <v>97.7840882280926</v>
      </c>
      <c r="S150" s="40">
        <v>9.9900000000000091</v>
      </c>
      <c r="T150" s="35">
        <v>98</v>
      </c>
      <c r="U150" s="76" t="s">
        <v>549</v>
      </c>
    </row>
    <row r="151" spans="1:23">
      <c r="A151" s="76" t="s">
        <v>123</v>
      </c>
      <c r="B151" s="76" t="s">
        <v>318</v>
      </c>
      <c r="C151" s="76" t="s">
        <v>313</v>
      </c>
      <c r="D151" s="76">
        <v>3</v>
      </c>
      <c r="F151" s="37">
        <v>6.569</v>
      </c>
      <c r="G151" s="76">
        <v>6.4589999999999996</v>
      </c>
      <c r="I151" s="37">
        <v>31.693000000000001</v>
      </c>
      <c r="J151" s="37">
        <v>29.741</v>
      </c>
      <c r="K151" s="35">
        <v>5290</v>
      </c>
      <c r="L151" s="35">
        <v>64</v>
      </c>
      <c r="M151" s="35">
        <v>59</v>
      </c>
      <c r="N151" s="37">
        <f t="shared" si="48"/>
        <v>29.767999999999997</v>
      </c>
      <c r="O151" s="37">
        <f t="shared" si="49"/>
        <v>2.2723074080916311E-2</v>
      </c>
      <c r="P151" s="40">
        <f t="shared" si="50"/>
        <v>11.039999999999964</v>
      </c>
      <c r="Q151" s="40">
        <f t="shared" si="51"/>
        <v>97.130909481655465</v>
      </c>
      <c r="S151" s="40">
        <v>11.039999999999964</v>
      </c>
      <c r="T151" s="35">
        <v>97</v>
      </c>
      <c r="U151" s="76" t="s">
        <v>549</v>
      </c>
    </row>
    <row r="152" spans="1:23">
      <c r="A152" s="76" t="s">
        <v>124</v>
      </c>
      <c r="B152" s="76" t="s">
        <v>318</v>
      </c>
      <c r="C152" s="76" t="s">
        <v>314</v>
      </c>
      <c r="D152" s="76">
        <v>1</v>
      </c>
      <c r="F152" s="37">
        <v>6.601</v>
      </c>
      <c r="G152" s="76">
        <v>6.258</v>
      </c>
      <c r="I152" s="37">
        <v>31.71</v>
      </c>
      <c r="J152" s="37">
        <v>29.74</v>
      </c>
      <c r="K152" s="35">
        <v>4599</v>
      </c>
      <c r="L152" s="35">
        <v>52</v>
      </c>
      <c r="M152" s="35">
        <v>0</v>
      </c>
      <c r="N152" s="37">
        <f t="shared" si="48"/>
        <v>29.749999999999996</v>
      </c>
      <c r="O152" s="37">
        <f t="shared" si="49"/>
        <v>1.1180391313695979E-2</v>
      </c>
      <c r="P152" s="40">
        <f t="shared" si="50"/>
        <v>10.499999999999886</v>
      </c>
      <c r="Q152" s="40">
        <f t="shared" si="51"/>
        <v>99.187517303806558</v>
      </c>
      <c r="S152" s="40">
        <v>10.499999999999886</v>
      </c>
      <c r="T152" s="35">
        <v>99</v>
      </c>
      <c r="U152" s="76" t="s">
        <v>550</v>
      </c>
    </row>
    <row r="153" spans="1:23">
      <c r="A153" s="76" t="s">
        <v>125</v>
      </c>
      <c r="B153" s="76" t="s">
        <v>318</v>
      </c>
      <c r="C153" s="76" t="s">
        <v>314</v>
      </c>
      <c r="D153" s="76">
        <v>2</v>
      </c>
      <c r="F153" s="37">
        <v>6.3360000000000003</v>
      </c>
      <c r="G153" s="76">
        <v>5.8470000000000004</v>
      </c>
      <c r="I153" s="37">
        <v>31.61</v>
      </c>
      <c r="J153" s="37">
        <v>29.588999999999999</v>
      </c>
      <c r="K153" s="35">
        <v>4883</v>
      </c>
      <c r="L153" s="35">
        <v>31</v>
      </c>
      <c r="M153" s="35">
        <v>55</v>
      </c>
      <c r="N153" s="37">
        <f t="shared" si="48"/>
        <v>29.698999999999998</v>
      </c>
      <c r="O153" s="37">
        <f t="shared" si="49"/>
        <v>1.7307305292815454E-2</v>
      </c>
      <c r="P153" s="40">
        <f t="shared" si="50"/>
        <v>8.9699999999999136</v>
      </c>
      <c r="Q153" s="40">
        <f t="shared" si="51"/>
        <v>98.093191714976186</v>
      </c>
      <c r="S153" s="40">
        <v>9</v>
      </c>
      <c r="T153" s="35">
        <v>98</v>
      </c>
      <c r="U153" s="76" t="s">
        <v>550</v>
      </c>
    </row>
    <row r="154" spans="1:23">
      <c r="A154" s="76" t="s">
        <v>126</v>
      </c>
      <c r="B154" s="76" t="s">
        <v>318</v>
      </c>
      <c r="C154" s="76" t="s">
        <v>314</v>
      </c>
      <c r="D154" s="76">
        <v>3</v>
      </c>
      <c r="F154" s="37">
        <v>6.4939999999999998</v>
      </c>
      <c r="G154" s="76">
        <v>6.1420000000000003</v>
      </c>
      <c r="I154" s="37">
        <v>31.575600000000001</v>
      </c>
      <c r="J154" s="37">
        <v>29.643999999999998</v>
      </c>
      <c r="K154" s="35">
        <v>4438</v>
      </c>
      <c r="L154" s="35">
        <v>32</v>
      </c>
      <c r="M154" s="35">
        <v>49</v>
      </c>
      <c r="N154" s="37">
        <f t="shared" si="48"/>
        <v>29.788399999999996</v>
      </c>
      <c r="O154" s="37">
        <f t="shared" si="49"/>
        <v>1.7924319539721179E-2</v>
      </c>
      <c r="P154" s="40">
        <f t="shared" si="50"/>
        <v>11.651999999999816</v>
      </c>
      <c r="Q154" s="40">
        <f t="shared" si="51"/>
        <v>97.983321606233787</v>
      </c>
      <c r="S154" s="40">
        <v>11.651999999999816</v>
      </c>
      <c r="T154" s="35">
        <v>98</v>
      </c>
      <c r="U154" s="76" t="s">
        <v>550</v>
      </c>
    </row>
    <row r="155" spans="1:23">
      <c r="A155" s="79" t="s">
        <v>519</v>
      </c>
      <c r="B155" s="79"/>
      <c r="C155" s="79"/>
      <c r="D155" s="79"/>
      <c r="E155" s="119"/>
      <c r="F155" s="125"/>
      <c r="G155" s="79"/>
      <c r="H155" s="79"/>
      <c r="I155" s="125">
        <f>AVERAGE(I137:I154)</f>
        <v>31.65400555555555</v>
      </c>
      <c r="J155" s="125">
        <f t="shared" ref="J155:Q155" si="52">AVERAGE(J137:J154)</f>
        <v>29.630577777777781</v>
      </c>
      <c r="K155" s="122">
        <f t="shared" si="52"/>
        <v>4620.1111111111113</v>
      </c>
      <c r="L155" s="122">
        <f t="shared" si="52"/>
        <v>72.666666666666671</v>
      </c>
      <c r="M155" s="122">
        <f t="shared" si="52"/>
        <v>46.611111111111114</v>
      </c>
      <c r="N155" s="125">
        <f t="shared" si="52"/>
        <v>29.696572222222226</v>
      </c>
      <c r="O155" s="125">
        <f t="shared" si="52"/>
        <v>2.6712071527946121E-2</v>
      </c>
      <c r="P155" s="121">
        <f t="shared" si="52"/>
        <v>8.8971666666666422</v>
      </c>
      <c r="Q155" s="121">
        <f t="shared" si="52"/>
        <v>96.642238494964943</v>
      </c>
      <c r="R155" s="79"/>
      <c r="S155" s="121">
        <f t="shared" ref="S155:T155" si="53">AVERAGE(S137:S154)</f>
        <v>8.8988333333333127</v>
      </c>
      <c r="T155" s="122">
        <f t="shared" si="53"/>
        <v>96.444444444444443</v>
      </c>
    </row>
    <row r="156" spans="1:23">
      <c r="A156" s="76" t="s">
        <v>55</v>
      </c>
      <c r="B156" s="76" t="s">
        <v>315</v>
      </c>
      <c r="C156" s="76" t="s">
        <v>309</v>
      </c>
      <c r="D156" s="76">
        <v>1</v>
      </c>
      <c r="F156" s="37">
        <v>5.0049999999999999</v>
      </c>
      <c r="G156" s="76">
        <v>4.984</v>
      </c>
      <c r="I156" s="37">
        <v>31.654</v>
      </c>
      <c r="J156" s="37">
        <v>29.387</v>
      </c>
      <c r="K156" s="35">
        <v>6964</v>
      </c>
      <c r="L156" s="35">
        <v>0</v>
      </c>
      <c r="M156" s="35">
        <v>0</v>
      </c>
      <c r="N156" s="37">
        <f t="shared" ref="N156:N173" si="54">(J156)-(I156-31.72)</f>
        <v>29.452999999999999</v>
      </c>
      <c r="O156" s="37">
        <f t="shared" ref="O156:O173" si="55">(M156+L156)/(K156+L156+M156)</f>
        <v>0</v>
      </c>
      <c r="P156" s="40">
        <f t="shared" ref="P156:P173" si="56">(30*N156)-882</f>
        <v>1.5900000000000318</v>
      </c>
      <c r="Q156" s="40">
        <f t="shared" ref="Q156:Q173" si="57">(80.4*O156*O156)-(180.9*O156)+101.2</f>
        <v>101.2</v>
      </c>
      <c r="S156" s="40">
        <v>1.5900000000000318</v>
      </c>
      <c r="T156" s="35">
        <v>100</v>
      </c>
      <c r="U156" s="76" t="s">
        <v>545</v>
      </c>
    </row>
    <row r="157" spans="1:23">
      <c r="A157" s="76" t="s">
        <v>56</v>
      </c>
      <c r="B157" s="76" t="s">
        <v>315</v>
      </c>
      <c r="C157" s="76" t="s">
        <v>309</v>
      </c>
      <c r="D157" s="76">
        <v>2</v>
      </c>
      <c r="F157" s="37">
        <v>4.9950000000000001</v>
      </c>
      <c r="G157" s="76">
        <v>4.9669999999999996</v>
      </c>
      <c r="I157" s="37">
        <v>31.632999999999999</v>
      </c>
      <c r="J157" s="37">
        <v>29.367000000000001</v>
      </c>
      <c r="K157" s="35">
        <v>7901</v>
      </c>
      <c r="L157" s="35">
        <v>0</v>
      </c>
      <c r="M157" s="35">
        <v>0</v>
      </c>
      <c r="N157" s="37">
        <f t="shared" si="54"/>
        <v>29.454000000000001</v>
      </c>
      <c r="O157" s="37">
        <f t="shared" si="55"/>
        <v>0</v>
      </c>
      <c r="P157" s="40">
        <f t="shared" si="56"/>
        <v>1.6200000000000045</v>
      </c>
      <c r="Q157" s="40">
        <f t="shared" si="57"/>
        <v>101.2</v>
      </c>
      <c r="S157" s="40">
        <v>1.6200000000000045</v>
      </c>
      <c r="T157" s="35">
        <v>100</v>
      </c>
      <c r="U157" s="76" t="s">
        <v>545</v>
      </c>
      <c r="V157" s="40">
        <f>AVERAGE(S156:S158)</f>
        <v>1.4500000000000075</v>
      </c>
      <c r="W157" s="35">
        <f>AVERAGE(T156:T158)</f>
        <v>100</v>
      </c>
    </row>
    <row r="158" spans="1:23">
      <c r="A158" s="76" t="s">
        <v>57</v>
      </c>
      <c r="B158" s="76" t="s">
        <v>315</v>
      </c>
      <c r="C158" s="76" t="s">
        <v>309</v>
      </c>
      <c r="D158" s="76">
        <v>3</v>
      </c>
      <c r="F158" s="37">
        <v>5.0510000000000002</v>
      </c>
      <c r="G158" s="76">
        <v>5.0229999999999997</v>
      </c>
      <c r="I158" s="37">
        <v>31.594999999999999</v>
      </c>
      <c r="J158" s="37">
        <v>29.312999999999999</v>
      </c>
      <c r="K158" s="35">
        <v>7438</v>
      </c>
      <c r="L158" s="35">
        <v>0</v>
      </c>
      <c r="M158" s="35">
        <v>0</v>
      </c>
      <c r="N158" s="37">
        <f t="shared" si="54"/>
        <v>29.437999999999999</v>
      </c>
      <c r="O158" s="37">
        <f t="shared" si="55"/>
        <v>0</v>
      </c>
      <c r="P158" s="40">
        <f t="shared" si="56"/>
        <v>1.1399999999999864</v>
      </c>
      <c r="Q158" s="40">
        <f t="shared" si="57"/>
        <v>101.2</v>
      </c>
      <c r="S158" s="40">
        <v>1.1399999999999864</v>
      </c>
      <c r="T158" s="35">
        <v>100</v>
      </c>
      <c r="U158" s="76" t="s">
        <v>545</v>
      </c>
    </row>
    <row r="159" spans="1:23">
      <c r="A159" s="76" t="s">
        <v>58</v>
      </c>
      <c r="B159" s="76" t="s">
        <v>315</v>
      </c>
      <c r="C159" s="76" t="s">
        <v>310</v>
      </c>
      <c r="D159" s="76">
        <v>1</v>
      </c>
      <c r="F159" s="37">
        <v>4.9740000000000002</v>
      </c>
      <c r="G159" s="76">
        <v>4.7190000000000003</v>
      </c>
      <c r="I159" s="37">
        <v>31.669</v>
      </c>
      <c r="J159" s="37">
        <v>29.408999999999999</v>
      </c>
      <c r="K159" s="35">
        <v>8139</v>
      </c>
      <c r="L159" s="35">
        <v>0</v>
      </c>
      <c r="M159" s="35">
        <v>0</v>
      </c>
      <c r="N159" s="37">
        <f t="shared" si="54"/>
        <v>29.459999999999997</v>
      </c>
      <c r="O159" s="37">
        <f t="shared" si="55"/>
        <v>0</v>
      </c>
      <c r="P159" s="40">
        <f t="shared" si="56"/>
        <v>1.7999999999999545</v>
      </c>
      <c r="Q159" s="40">
        <f t="shared" si="57"/>
        <v>101.2</v>
      </c>
      <c r="S159" s="40">
        <v>1.7999999999999545</v>
      </c>
      <c r="T159" s="35">
        <v>100</v>
      </c>
      <c r="U159" s="76" t="s">
        <v>546</v>
      </c>
    </row>
    <row r="160" spans="1:23">
      <c r="A160" s="76" t="s">
        <v>59</v>
      </c>
      <c r="B160" s="76" t="s">
        <v>315</v>
      </c>
      <c r="C160" s="76" t="s">
        <v>310</v>
      </c>
      <c r="D160" s="76">
        <v>2</v>
      </c>
      <c r="F160" s="37">
        <v>5.0140000000000002</v>
      </c>
      <c r="G160" s="76">
        <v>4.7409999999999997</v>
      </c>
      <c r="I160" s="37">
        <v>31.602</v>
      </c>
      <c r="J160" s="37">
        <v>29.349</v>
      </c>
      <c r="K160" s="35">
        <v>7397</v>
      </c>
      <c r="L160" s="35">
        <v>0</v>
      </c>
      <c r="M160" s="35">
        <v>0</v>
      </c>
      <c r="N160" s="37">
        <f t="shared" si="54"/>
        <v>29.466999999999999</v>
      </c>
      <c r="O160" s="37">
        <f t="shared" si="55"/>
        <v>0</v>
      </c>
      <c r="P160" s="40">
        <f t="shared" si="56"/>
        <v>2.0099999999999909</v>
      </c>
      <c r="Q160" s="40">
        <f t="shared" si="57"/>
        <v>101.2</v>
      </c>
      <c r="S160" s="40">
        <v>2.0099999999999909</v>
      </c>
      <c r="T160" s="35">
        <v>100</v>
      </c>
      <c r="U160" s="76" t="s">
        <v>546</v>
      </c>
    </row>
    <row r="161" spans="1:21">
      <c r="A161" s="76" t="s">
        <v>60</v>
      </c>
      <c r="B161" s="76" t="s">
        <v>315</v>
      </c>
      <c r="C161" s="76" t="s">
        <v>310</v>
      </c>
      <c r="D161" s="76">
        <v>3</v>
      </c>
      <c r="F161" s="37">
        <v>5.04</v>
      </c>
      <c r="G161" s="76">
        <v>4.7519999999999998</v>
      </c>
      <c r="I161" s="37">
        <v>31.713000000000001</v>
      </c>
      <c r="J161" s="37">
        <v>29.486999999999998</v>
      </c>
      <c r="K161" s="35">
        <v>7583</v>
      </c>
      <c r="L161" s="35">
        <v>0</v>
      </c>
      <c r="M161" s="35">
        <v>0</v>
      </c>
      <c r="N161" s="37">
        <f t="shared" si="54"/>
        <v>29.493999999999996</v>
      </c>
      <c r="O161" s="37">
        <f t="shared" si="55"/>
        <v>0</v>
      </c>
      <c r="P161" s="40">
        <f t="shared" si="56"/>
        <v>2.8199999999999363</v>
      </c>
      <c r="Q161" s="40">
        <f t="shared" si="57"/>
        <v>101.2</v>
      </c>
      <c r="S161" s="40">
        <v>2.8</v>
      </c>
      <c r="T161" s="35">
        <v>100</v>
      </c>
      <c r="U161" s="76" t="s">
        <v>546</v>
      </c>
    </row>
    <row r="162" spans="1:21">
      <c r="A162" s="76" t="s">
        <v>61</v>
      </c>
      <c r="B162" s="76" t="s">
        <v>315</v>
      </c>
      <c r="C162" s="76" t="s">
        <v>311</v>
      </c>
      <c r="D162" s="76">
        <v>1</v>
      </c>
      <c r="F162" s="37">
        <v>5.0199999999999996</v>
      </c>
      <c r="G162" s="76">
        <v>4.9160000000000004</v>
      </c>
      <c r="I162" s="37">
        <v>31.704000000000001</v>
      </c>
      <c r="J162" s="37">
        <v>29.462</v>
      </c>
      <c r="K162" s="35">
        <v>6725</v>
      </c>
      <c r="L162" s="35">
        <v>0</v>
      </c>
      <c r="M162" s="35">
        <v>0</v>
      </c>
      <c r="N162" s="37">
        <f t="shared" si="54"/>
        <v>29.477999999999998</v>
      </c>
      <c r="O162" s="37">
        <f t="shared" si="55"/>
        <v>0</v>
      </c>
      <c r="P162" s="40">
        <f t="shared" si="56"/>
        <v>2.3399999999999181</v>
      </c>
      <c r="Q162" s="40">
        <f t="shared" si="57"/>
        <v>101.2</v>
      </c>
      <c r="S162" s="40">
        <v>2.3399999999999181</v>
      </c>
      <c r="T162" s="35">
        <v>100</v>
      </c>
      <c r="U162" s="76" t="s">
        <v>547</v>
      </c>
    </row>
    <row r="163" spans="1:21">
      <c r="A163" s="76" t="s">
        <v>62</v>
      </c>
      <c r="B163" s="76" t="s">
        <v>315</v>
      </c>
      <c r="C163" s="76" t="s">
        <v>311</v>
      </c>
      <c r="D163" s="76">
        <v>2</v>
      </c>
      <c r="F163" s="37">
        <v>4.9790000000000001</v>
      </c>
      <c r="G163" s="76">
        <v>4.843</v>
      </c>
      <c r="I163" s="37">
        <v>31.547999999999998</v>
      </c>
      <c r="J163" s="37">
        <v>29.326000000000001</v>
      </c>
      <c r="K163" s="35">
        <v>6746</v>
      </c>
      <c r="L163" s="35">
        <v>0</v>
      </c>
      <c r="M163" s="35">
        <v>0</v>
      </c>
      <c r="N163" s="37">
        <f t="shared" si="54"/>
        <v>29.498000000000001</v>
      </c>
      <c r="O163" s="37">
        <f t="shared" si="55"/>
        <v>0</v>
      </c>
      <c r="P163" s="40">
        <f t="shared" si="56"/>
        <v>2.9400000000000546</v>
      </c>
      <c r="Q163" s="40">
        <f t="shared" si="57"/>
        <v>101.2</v>
      </c>
      <c r="S163" s="40">
        <v>2.9</v>
      </c>
      <c r="T163" s="35">
        <v>100</v>
      </c>
      <c r="U163" s="76" t="s">
        <v>547</v>
      </c>
    </row>
    <row r="164" spans="1:21">
      <c r="A164" s="76" t="s">
        <v>63</v>
      </c>
      <c r="B164" s="76" t="s">
        <v>315</v>
      </c>
      <c r="C164" s="76" t="s">
        <v>311</v>
      </c>
      <c r="D164" s="76">
        <v>3</v>
      </c>
      <c r="F164" s="37">
        <v>4.9909999999999997</v>
      </c>
      <c r="G164" s="76">
        <v>4.8769999999999998</v>
      </c>
      <c r="I164" s="37">
        <v>31.571000000000002</v>
      </c>
      <c r="J164" s="37">
        <v>29.363</v>
      </c>
      <c r="K164" s="35">
        <v>6217</v>
      </c>
      <c r="L164" s="35">
        <v>20</v>
      </c>
      <c r="M164" s="35">
        <v>26</v>
      </c>
      <c r="N164" s="37">
        <f t="shared" si="54"/>
        <v>29.511999999999997</v>
      </c>
      <c r="O164" s="37">
        <f t="shared" si="55"/>
        <v>7.3447229762094845E-3</v>
      </c>
      <c r="P164" s="40">
        <f t="shared" si="56"/>
        <v>3.3599999999999</v>
      </c>
      <c r="Q164" s="40">
        <f t="shared" si="57"/>
        <v>99.875676788033729</v>
      </c>
      <c r="S164" s="40">
        <v>3.3599999999999</v>
      </c>
      <c r="T164" s="35">
        <v>100</v>
      </c>
      <c r="U164" s="76" t="s">
        <v>547</v>
      </c>
    </row>
    <row r="165" spans="1:21">
      <c r="A165" s="76" t="s">
        <v>64</v>
      </c>
      <c r="B165" s="76" t="s">
        <v>315</v>
      </c>
      <c r="C165" s="76" t="s">
        <v>312</v>
      </c>
      <c r="D165" s="76">
        <v>1</v>
      </c>
      <c r="F165" s="37">
        <v>5.0350000000000001</v>
      </c>
      <c r="G165" s="76">
        <v>4.8810000000000002</v>
      </c>
      <c r="I165" s="37">
        <v>31.533000000000001</v>
      </c>
      <c r="J165" s="37">
        <v>29.306000000000001</v>
      </c>
      <c r="K165" s="35">
        <v>6636</v>
      </c>
      <c r="L165" s="35">
        <v>10</v>
      </c>
      <c r="M165" s="35">
        <v>42</v>
      </c>
      <c r="N165" s="37">
        <f t="shared" si="54"/>
        <v>29.492999999999999</v>
      </c>
      <c r="O165" s="37">
        <f t="shared" si="55"/>
        <v>7.7751196172248802E-3</v>
      </c>
      <c r="P165" s="40">
        <f t="shared" si="56"/>
        <v>2.7899999999999636</v>
      </c>
      <c r="Q165" s="40">
        <f t="shared" si="57"/>
        <v>99.798341241043019</v>
      </c>
      <c r="S165" s="40">
        <v>2.7899999999999636</v>
      </c>
      <c r="T165" s="35">
        <v>100</v>
      </c>
      <c r="U165" s="76" t="s">
        <v>548</v>
      </c>
    </row>
    <row r="166" spans="1:21">
      <c r="A166" s="76" t="s">
        <v>65</v>
      </c>
      <c r="B166" s="76" t="s">
        <v>315</v>
      </c>
      <c r="C166" s="76" t="s">
        <v>312</v>
      </c>
      <c r="D166" s="76">
        <v>2</v>
      </c>
      <c r="F166" s="37">
        <v>5.0039999999999996</v>
      </c>
      <c r="G166" s="76">
        <v>4.8090000000000002</v>
      </c>
      <c r="I166" s="37">
        <v>31.670999999999999</v>
      </c>
      <c r="J166" s="37">
        <v>29.422999999999998</v>
      </c>
      <c r="K166" s="35">
        <v>6570</v>
      </c>
      <c r="L166" s="35">
        <v>0</v>
      </c>
      <c r="M166" s="35">
        <v>0</v>
      </c>
      <c r="N166" s="37">
        <f t="shared" si="54"/>
        <v>29.471999999999998</v>
      </c>
      <c r="O166" s="37">
        <f t="shared" si="55"/>
        <v>0</v>
      </c>
      <c r="P166" s="40">
        <f t="shared" si="56"/>
        <v>2.1599999999999682</v>
      </c>
      <c r="Q166" s="40">
        <f t="shared" si="57"/>
        <v>101.2</v>
      </c>
      <c r="S166" s="40">
        <v>2.1599999999999682</v>
      </c>
      <c r="T166" s="35">
        <v>100</v>
      </c>
      <c r="U166" s="76" t="s">
        <v>548</v>
      </c>
    </row>
    <row r="167" spans="1:21">
      <c r="A167" s="76" t="s">
        <v>66</v>
      </c>
      <c r="B167" s="76" t="s">
        <v>315</v>
      </c>
      <c r="C167" s="76" t="s">
        <v>312</v>
      </c>
      <c r="D167" s="76">
        <v>3</v>
      </c>
      <c r="F167" s="37">
        <v>5.0259999999999998</v>
      </c>
      <c r="G167" s="76">
        <v>4.8529999999999998</v>
      </c>
      <c r="I167" s="37">
        <v>31.677</v>
      </c>
      <c r="J167" s="37">
        <v>29.408000000000001</v>
      </c>
      <c r="K167" s="35">
        <v>7736</v>
      </c>
      <c r="L167" s="35">
        <v>0</v>
      </c>
      <c r="M167" s="35">
        <v>0</v>
      </c>
      <c r="N167" s="37">
        <f t="shared" si="54"/>
        <v>29.451000000000001</v>
      </c>
      <c r="O167" s="37">
        <f t="shared" si="55"/>
        <v>0</v>
      </c>
      <c r="P167" s="40">
        <f t="shared" si="56"/>
        <v>1.5299999999999727</v>
      </c>
      <c r="Q167" s="40">
        <f t="shared" si="57"/>
        <v>101.2</v>
      </c>
      <c r="S167" s="40">
        <v>1.5299999999999727</v>
      </c>
      <c r="T167" s="35">
        <v>100</v>
      </c>
      <c r="U167" s="76" t="s">
        <v>548</v>
      </c>
    </row>
    <row r="168" spans="1:21">
      <c r="A168" s="76" t="s">
        <v>67</v>
      </c>
      <c r="B168" s="76" t="s">
        <v>315</v>
      </c>
      <c r="C168" s="76" t="s">
        <v>313</v>
      </c>
      <c r="D168" s="76">
        <v>1</v>
      </c>
      <c r="F168" s="37">
        <v>4.9279999999999999</v>
      </c>
      <c r="G168" s="76">
        <v>4.8630000000000004</v>
      </c>
      <c r="I168" s="37">
        <v>31.766999999999999</v>
      </c>
      <c r="J168" s="37">
        <v>29.491</v>
      </c>
      <c r="K168" s="35">
        <v>7326</v>
      </c>
      <c r="L168" s="35">
        <v>0</v>
      </c>
      <c r="M168" s="35">
        <v>0</v>
      </c>
      <c r="N168" s="37">
        <f t="shared" si="54"/>
        <v>29.443999999999999</v>
      </c>
      <c r="O168" s="37">
        <f t="shared" si="55"/>
        <v>0</v>
      </c>
      <c r="P168" s="40">
        <f t="shared" si="56"/>
        <v>1.3199999999999363</v>
      </c>
      <c r="Q168" s="40">
        <f t="shared" si="57"/>
        <v>101.2</v>
      </c>
      <c r="S168" s="40">
        <v>1.3199999999999363</v>
      </c>
      <c r="T168" s="35">
        <v>100</v>
      </c>
      <c r="U168" s="76" t="s">
        <v>549</v>
      </c>
    </row>
    <row r="169" spans="1:21">
      <c r="A169" s="76" t="s">
        <v>68</v>
      </c>
      <c r="B169" s="76" t="s">
        <v>315</v>
      </c>
      <c r="C169" s="76" t="s">
        <v>313</v>
      </c>
      <c r="D169" s="76">
        <v>2</v>
      </c>
      <c r="F169" s="37">
        <v>4.9809999999999999</v>
      </c>
      <c r="G169" s="76">
        <v>4.9180000000000001</v>
      </c>
      <c r="I169" s="37">
        <v>31.785</v>
      </c>
      <c r="J169" s="37">
        <v>29.492999999999999</v>
      </c>
      <c r="K169" s="35">
        <v>8213</v>
      </c>
      <c r="L169" s="35">
        <v>0</v>
      </c>
      <c r="M169" s="35">
        <v>0</v>
      </c>
      <c r="N169" s="37">
        <f t="shared" si="54"/>
        <v>29.427999999999997</v>
      </c>
      <c r="O169" s="37">
        <f t="shared" si="55"/>
        <v>0</v>
      </c>
      <c r="P169" s="40">
        <f t="shared" si="56"/>
        <v>0.83999999999991815</v>
      </c>
      <c r="Q169" s="40">
        <f t="shared" si="57"/>
        <v>101.2</v>
      </c>
      <c r="S169" s="40">
        <v>0.83999999999991815</v>
      </c>
      <c r="T169" s="35">
        <v>100</v>
      </c>
      <c r="U169" s="76" t="s">
        <v>549</v>
      </c>
    </row>
    <row r="170" spans="1:21">
      <c r="A170" s="76" t="s">
        <v>69</v>
      </c>
      <c r="B170" s="76" t="s">
        <v>315</v>
      </c>
      <c r="C170" s="76" t="s">
        <v>313</v>
      </c>
      <c r="D170" s="76">
        <v>3</v>
      </c>
      <c r="F170" s="37">
        <v>5.0250000000000004</v>
      </c>
      <c r="G170" s="76">
        <v>4.9029999999999996</v>
      </c>
      <c r="I170" s="37">
        <v>31.712</v>
      </c>
      <c r="J170" s="37">
        <v>29.451000000000001</v>
      </c>
      <c r="K170" s="35">
        <v>7180</v>
      </c>
      <c r="L170" s="35">
        <v>0</v>
      </c>
      <c r="M170" s="35">
        <v>0</v>
      </c>
      <c r="N170" s="37">
        <f t="shared" si="54"/>
        <v>29.459</v>
      </c>
      <c r="O170" s="37">
        <f t="shared" si="55"/>
        <v>0</v>
      </c>
      <c r="P170" s="40">
        <f t="shared" si="56"/>
        <v>1.7699999999999818</v>
      </c>
      <c r="Q170" s="40">
        <f t="shared" si="57"/>
        <v>101.2</v>
      </c>
      <c r="S170" s="40">
        <v>1.7699999999999818</v>
      </c>
      <c r="T170" s="35">
        <v>100</v>
      </c>
      <c r="U170" s="76" t="s">
        <v>549</v>
      </c>
    </row>
    <row r="171" spans="1:21">
      <c r="A171" s="76" t="s">
        <v>70</v>
      </c>
      <c r="B171" s="76" t="s">
        <v>315</v>
      </c>
      <c r="C171" s="76" t="s">
        <v>314</v>
      </c>
      <c r="D171" s="76">
        <v>1</v>
      </c>
      <c r="F171" s="37">
        <v>5.0090000000000003</v>
      </c>
      <c r="I171" s="37">
        <v>31.724</v>
      </c>
      <c r="J171" s="37">
        <v>29.457999999999998</v>
      </c>
      <c r="K171" s="35">
        <v>8362</v>
      </c>
      <c r="L171" s="35">
        <v>0</v>
      </c>
      <c r="M171" s="35">
        <v>0</v>
      </c>
      <c r="N171" s="37">
        <f t="shared" si="54"/>
        <v>29.453999999999997</v>
      </c>
      <c r="O171" s="37">
        <f t="shared" si="55"/>
        <v>0</v>
      </c>
      <c r="P171" s="40">
        <f t="shared" si="56"/>
        <v>1.6199999999998909</v>
      </c>
      <c r="Q171" s="40">
        <f t="shared" si="57"/>
        <v>101.2</v>
      </c>
      <c r="S171" s="40">
        <v>1.6199999999998909</v>
      </c>
      <c r="T171" s="35">
        <v>100</v>
      </c>
      <c r="U171" s="76" t="s">
        <v>550</v>
      </c>
    </row>
    <row r="172" spans="1:21">
      <c r="A172" s="76" t="s">
        <v>71</v>
      </c>
      <c r="B172" s="76" t="s">
        <v>315</v>
      </c>
      <c r="C172" s="76" t="s">
        <v>314</v>
      </c>
      <c r="D172" s="76">
        <v>2</v>
      </c>
      <c r="F172" s="37">
        <v>4.9980000000000002</v>
      </c>
      <c r="G172" s="76">
        <v>4.8109999999999999</v>
      </c>
      <c r="I172" s="37">
        <v>31.635999999999999</v>
      </c>
      <c r="J172" s="37">
        <v>29.378</v>
      </c>
      <c r="K172" s="35">
        <v>7756</v>
      </c>
      <c r="L172" s="35">
        <v>0</v>
      </c>
      <c r="M172" s="35">
        <v>0</v>
      </c>
      <c r="N172" s="37">
        <f t="shared" si="54"/>
        <v>29.462</v>
      </c>
      <c r="O172" s="37">
        <f t="shared" si="55"/>
        <v>0</v>
      </c>
      <c r="P172" s="40">
        <f t="shared" si="56"/>
        <v>1.8600000000000136</v>
      </c>
      <c r="Q172" s="40">
        <f t="shared" si="57"/>
        <v>101.2</v>
      </c>
      <c r="S172" s="40">
        <v>1.8600000000000136</v>
      </c>
      <c r="T172" s="35">
        <v>100</v>
      </c>
      <c r="U172" s="76" t="s">
        <v>550</v>
      </c>
    </row>
    <row r="173" spans="1:21">
      <c r="A173" s="76" t="s">
        <v>72</v>
      </c>
      <c r="B173" s="76" t="s">
        <v>315</v>
      </c>
      <c r="C173" s="76" t="s">
        <v>314</v>
      </c>
      <c r="D173" s="76">
        <v>3</v>
      </c>
      <c r="F173" s="37">
        <v>5.0090000000000003</v>
      </c>
      <c r="G173" s="76">
        <v>4.827</v>
      </c>
      <c r="I173" s="37">
        <v>31.766999999999999</v>
      </c>
      <c r="J173" s="37">
        <v>29.536000000000001</v>
      </c>
      <c r="K173" s="35">
        <v>7515</v>
      </c>
      <c r="L173" s="35">
        <v>0</v>
      </c>
      <c r="M173" s="35">
        <v>0</v>
      </c>
      <c r="N173" s="37">
        <f t="shared" si="54"/>
        <v>29.489000000000001</v>
      </c>
      <c r="O173" s="37">
        <f t="shared" si="55"/>
        <v>0</v>
      </c>
      <c r="P173" s="40">
        <f t="shared" si="56"/>
        <v>2.6700000000000728</v>
      </c>
      <c r="Q173" s="40">
        <f t="shared" si="57"/>
        <v>101.2</v>
      </c>
      <c r="S173" s="40">
        <v>2.6700000000000728</v>
      </c>
      <c r="T173" s="35">
        <v>100</v>
      </c>
      <c r="U173" s="76" t="s">
        <v>550</v>
      </c>
    </row>
    <row r="174" spans="1:21">
      <c r="A174" s="79" t="s">
        <v>520</v>
      </c>
      <c r="B174" s="79"/>
      <c r="C174" s="79"/>
      <c r="D174" s="79"/>
      <c r="E174" s="119"/>
      <c r="F174" s="125"/>
      <c r="G174" s="79"/>
      <c r="H174" s="79"/>
      <c r="I174" s="125">
        <f>AVERAGE(I156:I173)</f>
        <v>31.664500000000007</v>
      </c>
      <c r="J174" s="125">
        <f t="shared" ref="J174:Q174" si="58">AVERAGE(J156:J173)</f>
        <v>29.411499999999997</v>
      </c>
      <c r="K174" s="122">
        <f t="shared" si="58"/>
        <v>7355.7777777777774</v>
      </c>
      <c r="L174" s="122">
        <f t="shared" si="58"/>
        <v>1.6666666666666667</v>
      </c>
      <c r="M174" s="122">
        <f t="shared" si="58"/>
        <v>3.7777777777777777</v>
      </c>
      <c r="N174" s="125">
        <f t="shared" si="58"/>
        <v>29.466999999999999</v>
      </c>
      <c r="O174" s="125">
        <f t="shared" si="58"/>
        <v>8.3999125519079807E-4</v>
      </c>
      <c r="P174" s="121">
        <f t="shared" si="58"/>
        <v>2.0099999999999718</v>
      </c>
      <c r="Q174" s="121">
        <f t="shared" si="58"/>
        <v>101.04855655717095</v>
      </c>
      <c r="R174" s="79"/>
      <c r="S174" s="121">
        <f t="shared" ref="S174:T174" si="59">AVERAGE(S156:S173)</f>
        <v>2.0066666666666393</v>
      </c>
      <c r="T174" s="122">
        <f t="shared" si="59"/>
        <v>100</v>
      </c>
    </row>
    <row r="175" spans="1:21">
      <c r="A175" s="76" t="s">
        <v>253</v>
      </c>
      <c r="C175" s="76" t="s">
        <v>309</v>
      </c>
      <c r="D175" s="76">
        <v>1</v>
      </c>
      <c r="F175" s="37">
        <v>5.3929999999999998</v>
      </c>
      <c r="I175" s="37" t="s">
        <v>525</v>
      </c>
    </row>
    <row r="176" spans="1:21">
      <c r="A176" s="76" t="s">
        <v>91</v>
      </c>
      <c r="C176" s="76" t="s">
        <v>309</v>
      </c>
      <c r="D176" s="76">
        <v>1</v>
      </c>
      <c r="F176" s="37">
        <v>3.262</v>
      </c>
      <c r="G176" s="76">
        <v>3.222</v>
      </c>
      <c r="I176" s="37">
        <v>31.683</v>
      </c>
      <c r="J176" s="37">
        <v>29.607900000000001</v>
      </c>
      <c r="K176" s="35">
        <v>4373</v>
      </c>
      <c r="L176" s="35">
        <v>0</v>
      </c>
      <c r="M176" s="35">
        <v>0</v>
      </c>
      <c r="N176" s="37">
        <f t="shared" ref="N176:N193" si="60">(J176)-(I176-31.72)</f>
        <v>29.6449</v>
      </c>
      <c r="O176" s="37">
        <f t="shared" ref="O176:O193" si="61">(M176+L176)/(K176+L176+M176)</f>
        <v>0</v>
      </c>
      <c r="P176" s="40">
        <f t="shared" ref="P176:P193" si="62">(30*N176)-882</f>
        <v>7.34699999999998</v>
      </c>
      <c r="Q176" s="40">
        <f t="shared" ref="Q176:Q193" si="63">(80.4*O176*O176)-(180.9*O176)+101.2</f>
        <v>101.2</v>
      </c>
      <c r="S176" s="40">
        <v>7.34699999999998</v>
      </c>
      <c r="T176" s="35">
        <v>100</v>
      </c>
      <c r="U176" s="76" t="s">
        <v>545</v>
      </c>
    </row>
    <row r="177" spans="1:23">
      <c r="A177" s="76" t="s">
        <v>92</v>
      </c>
      <c r="C177" s="76" t="s">
        <v>309</v>
      </c>
      <c r="D177" s="76">
        <v>2</v>
      </c>
      <c r="F177" s="37">
        <v>2.9430000000000001</v>
      </c>
      <c r="G177" s="76">
        <v>2.887</v>
      </c>
      <c r="I177" s="37">
        <v>31.643000000000001</v>
      </c>
      <c r="J177" s="37">
        <v>29.588999999999999</v>
      </c>
      <c r="K177" s="35">
        <v>4228</v>
      </c>
      <c r="L177" s="35">
        <v>0</v>
      </c>
      <c r="M177" s="35">
        <v>0</v>
      </c>
      <c r="N177" s="37">
        <f t="shared" si="60"/>
        <v>29.665999999999997</v>
      </c>
      <c r="O177" s="37">
        <f t="shared" si="61"/>
        <v>0</v>
      </c>
      <c r="P177" s="40">
        <f t="shared" si="62"/>
        <v>7.9799999999999045</v>
      </c>
      <c r="Q177" s="40">
        <f t="shared" si="63"/>
        <v>101.2</v>
      </c>
      <c r="S177" s="40">
        <v>7.9799999999999045</v>
      </c>
      <c r="T177" s="35">
        <v>100</v>
      </c>
      <c r="U177" s="76" t="s">
        <v>545</v>
      </c>
      <c r="V177" s="40">
        <f>AVERAGE(S176:S178)</f>
        <v>7.7689999999999673</v>
      </c>
      <c r="W177" s="35">
        <f>AVERAGE(T176:T178)</f>
        <v>100</v>
      </c>
    </row>
    <row r="178" spans="1:23">
      <c r="A178" s="76" t="s">
        <v>93</v>
      </c>
      <c r="C178" s="76" t="s">
        <v>309</v>
      </c>
      <c r="D178" s="76">
        <v>3</v>
      </c>
      <c r="F178" s="37">
        <v>3.1970000000000001</v>
      </c>
      <c r="G178" s="76">
        <v>3.1549999999999998</v>
      </c>
      <c r="I178" s="37">
        <v>31.600999999999999</v>
      </c>
      <c r="J178" s="37">
        <v>29.547000000000001</v>
      </c>
      <c r="K178" s="35">
        <v>3751</v>
      </c>
      <c r="L178" s="35">
        <v>0</v>
      </c>
      <c r="M178" s="35">
        <v>0</v>
      </c>
      <c r="N178" s="37">
        <f t="shared" si="60"/>
        <v>29.666</v>
      </c>
      <c r="O178" s="37">
        <f t="shared" si="61"/>
        <v>0</v>
      </c>
      <c r="P178" s="40">
        <f t="shared" si="62"/>
        <v>7.9800000000000182</v>
      </c>
      <c r="Q178" s="40">
        <f t="shared" si="63"/>
        <v>101.2</v>
      </c>
      <c r="S178" s="40">
        <v>7.9800000000000182</v>
      </c>
      <c r="T178" s="35">
        <v>100</v>
      </c>
      <c r="U178" s="76" t="s">
        <v>545</v>
      </c>
    </row>
    <row r="179" spans="1:23">
      <c r="A179" s="76" t="s">
        <v>94</v>
      </c>
      <c r="C179" s="76" t="s">
        <v>310</v>
      </c>
      <c r="D179" s="76">
        <v>1</v>
      </c>
      <c r="F179" s="37">
        <v>3.1869999999999998</v>
      </c>
      <c r="G179" s="76">
        <v>2.919</v>
      </c>
      <c r="I179" s="37">
        <v>31.673999999999999</v>
      </c>
      <c r="J179" s="37">
        <v>29.466999999999999</v>
      </c>
      <c r="K179" s="35">
        <v>7015</v>
      </c>
      <c r="L179" s="35">
        <v>0</v>
      </c>
      <c r="M179" s="35">
        <v>0</v>
      </c>
      <c r="N179" s="37">
        <f t="shared" si="60"/>
        <v>29.512999999999998</v>
      </c>
      <c r="O179" s="37">
        <f t="shared" si="61"/>
        <v>0</v>
      </c>
      <c r="P179" s="40">
        <f t="shared" si="62"/>
        <v>3.3899999999999864</v>
      </c>
      <c r="Q179" s="40">
        <f t="shared" si="63"/>
        <v>101.2</v>
      </c>
      <c r="S179" s="40">
        <v>3.3899999999999864</v>
      </c>
      <c r="T179" s="35">
        <v>100</v>
      </c>
      <c r="U179" s="76" t="s">
        <v>546</v>
      </c>
    </row>
    <row r="180" spans="1:23">
      <c r="A180" s="76" t="s">
        <v>95</v>
      </c>
      <c r="C180" s="76" t="s">
        <v>310</v>
      </c>
      <c r="D180" s="76">
        <v>2</v>
      </c>
      <c r="F180" s="37">
        <v>3.1469999999999998</v>
      </c>
      <c r="G180" s="76">
        <v>2.8679999999999999</v>
      </c>
      <c r="I180" s="37">
        <v>31.521999999999998</v>
      </c>
      <c r="J180" s="37">
        <v>29.274000000000001</v>
      </c>
      <c r="K180" s="35">
        <v>6158</v>
      </c>
      <c r="L180" s="35">
        <v>0</v>
      </c>
      <c r="M180" s="35">
        <v>0</v>
      </c>
      <c r="N180" s="37">
        <f t="shared" si="60"/>
        <v>29.472000000000001</v>
      </c>
      <c r="O180" s="37">
        <f t="shared" si="61"/>
        <v>0</v>
      </c>
      <c r="P180" s="40">
        <f t="shared" si="62"/>
        <v>2.1600000000000819</v>
      </c>
      <c r="Q180" s="40">
        <f t="shared" si="63"/>
        <v>101.2</v>
      </c>
      <c r="S180" s="40">
        <v>2.1600000000000819</v>
      </c>
      <c r="T180" s="35">
        <v>100</v>
      </c>
      <c r="U180" s="76" t="s">
        <v>546</v>
      </c>
    </row>
    <row r="181" spans="1:23">
      <c r="A181" s="76" t="s">
        <v>96</v>
      </c>
      <c r="C181" s="76" t="s">
        <v>310</v>
      </c>
      <c r="D181" s="76">
        <v>3</v>
      </c>
      <c r="F181" s="37">
        <v>3.2240000000000002</v>
      </c>
      <c r="G181" s="76">
        <v>2.9390000000000001</v>
      </c>
      <c r="I181" s="37">
        <v>31.608000000000001</v>
      </c>
      <c r="J181" s="37">
        <v>29.41</v>
      </c>
      <c r="K181" s="35">
        <v>5893</v>
      </c>
      <c r="L181" s="35">
        <v>0</v>
      </c>
      <c r="M181" s="35">
        <v>0</v>
      </c>
      <c r="N181" s="37">
        <f t="shared" si="60"/>
        <v>29.521999999999998</v>
      </c>
      <c r="O181" s="37">
        <f t="shared" si="61"/>
        <v>0</v>
      </c>
      <c r="P181" s="40">
        <f t="shared" si="62"/>
        <v>3.6599999999999682</v>
      </c>
      <c r="Q181" s="40">
        <f t="shared" si="63"/>
        <v>101.2</v>
      </c>
      <c r="S181" s="40">
        <v>3.6599999999999682</v>
      </c>
      <c r="T181" s="35">
        <v>100</v>
      </c>
      <c r="U181" s="76" t="s">
        <v>546</v>
      </c>
    </row>
    <row r="182" spans="1:23">
      <c r="A182" s="76" t="s">
        <v>97</v>
      </c>
      <c r="C182" s="76" t="s">
        <v>311</v>
      </c>
      <c r="D182" s="76">
        <v>1</v>
      </c>
      <c r="F182" s="37">
        <v>3.1680000000000001</v>
      </c>
      <c r="G182" s="76">
        <v>3.0449999999999999</v>
      </c>
      <c r="I182" s="37">
        <v>31.573</v>
      </c>
      <c r="J182" s="37">
        <v>29.524000000000001</v>
      </c>
      <c r="K182" s="35">
        <v>4215</v>
      </c>
      <c r="L182" s="35">
        <v>2</v>
      </c>
      <c r="M182" s="35">
        <v>1</v>
      </c>
      <c r="N182" s="37">
        <f t="shared" si="60"/>
        <v>29.670999999999999</v>
      </c>
      <c r="O182" s="37">
        <f t="shared" si="61"/>
        <v>7.1123755334281653E-4</v>
      </c>
      <c r="P182" s="40">
        <f t="shared" si="62"/>
        <v>8.1299999999999955</v>
      </c>
      <c r="Q182" s="40">
        <f t="shared" si="63"/>
        <v>101.07137779765242</v>
      </c>
      <c r="S182" s="40">
        <v>8.1299999999999955</v>
      </c>
      <c r="T182" s="35">
        <v>100</v>
      </c>
      <c r="U182" s="76" t="s">
        <v>547</v>
      </c>
    </row>
    <row r="183" spans="1:23">
      <c r="A183" s="76" t="s">
        <v>98</v>
      </c>
      <c r="C183" s="76" t="s">
        <v>311</v>
      </c>
      <c r="D183" s="76">
        <v>2</v>
      </c>
      <c r="F183" s="37">
        <v>3.1459999999999999</v>
      </c>
      <c r="G183" s="76">
        <v>3.0329999999999999</v>
      </c>
      <c r="I183" s="37">
        <v>31.731999999999999</v>
      </c>
      <c r="J183" s="37">
        <v>29.658000000000001</v>
      </c>
      <c r="K183" s="35">
        <v>3300</v>
      </c>
      <c r="L183" s="35">
        <v>0</v>
      </c>
      <c r="M183" s="35">
        <v>0</v>
      </c>
      <c r="N183" s="37">
        <f t="shared" si="60"/>
        <v>29.646000000000001</v>
      </c>
      <c r="O183" s="37">
        <f t="shared" si="61"/>
        <v>0</v>
      </c>
      <c r="P183" s="40">
        <f t="shared" si="62"/>
        <v>7.3799999999999955</v>
      </c>
      <c r="Q183" s="40">
        <f t="shared" si="63"/>
        <v>101.2</v>
      </c>
      <c r="S183" s="40">
        <v>7.3799999999999955</v>
      </c>
      <c r="T183" s="35">
        <v>100</v>
      </c>
      <c r="U183" s="76" t="s">
        <v>547</v>
      </c>
    </row>
    <row r="184" spans="1:23">
      <c r="A184" s="76" t="s">
        <v>99</v>
      </c>
      <c r="C184" s="76" t="s">
        <v>311</v>
      </c>
      <c r="D184" s="76">
        <v>3</v>
      </c>
      <c r="F184" s="37">
        <v>3.19</v>
      </c>
      <c r="G184" s="76">
        <v>3.048</v>
      </c>
      <c r="I184" s="37">
        <v>31.613</v>
      </c>
      <c r="J184" s="37">
        <v>29.536000000000001</v>
      </c>
      <c r="K184" s="35">
        <v>3898</v>
      </c>
      <c r="L184" s="35">
        <v>0</v>
      </c>
      <c r="M184" s="35">
        <v>0</v>
      </c>
      <c r="N184" s="37">
        <f t="shared" si="60"/>
        <v>29.643000000000001</v>
      </c>
      <c r="O184" s="37">
        <f t="shared" si="61"/>
        <v>0</v>
      </c>
      <c r="P184" s="40">
        <f t="shared" si="62"/>
        <v>7.2899999999999636</v>
      </c>
      <c r="Q184" s="40">
        <f t="shared" si="63"/>
        <v>101.2</v>
      </c>
      <c r="S184" s="40">
        <v>7.2899999999999636</v>
      </c>
      <c r="T184" s="35">
        <v>100</v>
      </c>
      <c r="U184" s="76" t="s">
        <v>547</v>
      </c>
    </row>
    <row r="185" spans="1:23">
      <c r="A185" s="76" t="s">
        <v>100</v>
      </c>
      <c r="C185" s="76" t="s">
        <v>312</v>
      </c>
      <c r="D185" s="76">
        <v>1</v>
      </c>
      <c r="F185" s="37">
        <v>3.2330000000000001</v>
      </c>
      <c r="G185" s="76">
        <v>3.089</v>
      </c>
      <c r="I185" s="37">
        <v>31.664999999999999</v>
      </c>
      <c r="J185" s="37">
        <v>29.581</v>
      </c>
      <c r="K185" s="35">
        <v>4057</v>
      </c>
      <c r="L185" s="35">
        <v>0</v>
      </c>
      <c r="M185" s="35">
        <v>0</v>
      </c>
      <c r="N185" s="37">
        <f t="shared" si="60"/>
        <v>29.635999999999999</v>
      </c>
      <c r="O185" s="37">
        <f t="shared" si="61"/>
        <v>0</v>
      </c>
      <c r="P185" s="40">
        <f t="shared" si="62"/>
        <v>7.0799999999999272</v>
      </c>
      <c r="Q185" s="40">
        <f t="shared" si="63"/>
        <v>101.2</v>
      </c>
      <c r="S185" s="40">
        <v>7.0799999999999272</v>
      </c>
      <c r="T185" s="35">
        <v>100</v>
      </c>
      <c r="U185" s="76" t="s">
        <v>548</v>
      </c>
    </row>
    <row r="186" spans="1:23">
      <c r="A186" s="76" t="s">
        <v>536</v>
      </c>
      <c r="C186" s="76" t="s">
        <v>312</v>
      </c>
      <c r="D186" s="76">
        <v>2</v>
      </c>
      <c r="F186" s="37">
        <v>3.0339999999999998</v>
      </c>
      <c r="G186" s="76">
        <v>2.9049999999999998</v>
      </c>
      <c r="I186" s="37">
        <v>31.702999999999999</v>
      </c>
      <c r="J186" s="37">
        <v>29.63</v>
      </c>
      <c r="K186" s="35">
        <v>3912</v>
      </c>
      <c r="L186" s="35">
        <v>0</v>
      </c>
      <c r="M186" s="35">
        <v>0</v>
      </c>
      <c r="N186" s="37">
        <f t="shared" si="60"/>
        <v>29.646999999999998</v>
      </c>
      <c r="O186" s="37">
        <f t="shared" si="61"/>
        <v>0</v>
      </c>
      <c r="P186" s="40">
        <f t="shared" si="62"/>
        <v>7.4099999999999682</v>
      </c>
      <c r="Q186" s="40">
        <f t="shared" si="63"/>
        <v>101.2</v>
      </c>
      <c r="S186" s="40">
        <v>7.4099999999999682</v>
      </c>
      <c r="T186" s="35">
        <v>100</v>
      </c>
      <c r="U186" s="76" t="s">
        <v>548</v>
      </c>
    </row>
    <row r="187" spans="1:23">
      <c r="A187" s="76" t="s">
        <v>102</v>
      </c>
      <c r="C187" s="76" t="s">
        <v>312</v>
      </c>
      <c r="D187" s="76">
        <v>3</v>
      </c>
      <c r="F187" s="37">
        <v>3.1</v>
      </c>
      <c r="G187" s="76">
        <v>2.9649999999999999</v>
      </c>
      <c r="I187" s="37">
        <v>31.593</v>
      </c>
      <c r="J187" s="37">
        <v>29.506</v>
      </c>
      <c r="K187" s="35">
        <v>4529</v>
      </c>
      <c r="L187" s="35">
        <v>0</v>
      </c>
      <c r="M187" s="35">
        <v>0</v>
      </c>
      <c r="N187" s="37">
        <f t="shared" si="60"/>
        <v>29.632999999999999</v>
      </c>
      <c r="O187" s="37">
        <f t="shared" si="61"/>
        <v>0</v>
      </c>
      <c r="P187" s="40">
        <f t="shared" si="62"/>
        <v>6.9900000000000091</v>
      </c>
      <c r="Q187" s="40">
        <f t="shared" si="63"/>
        <v>101.2</v>
      </c>
      <c r="S187" s="40">
        <v>6.9900000000000091</v>
      </c>
      <c r="T187" s="35">
        <v>100</v>
      </c>
      <c r="U187" s="76" t="s">
        <v>548</v>
      </c>
    </row>
    <row r="188" spans="1:23">
      <c r="A188" s="76" t="s">
        <v>103</v>
      </c>
      <c r="C188" s="76" t="s">
        <v>313</v>
      </c>
      <c r="D188" s="76">
        <v>1</v>
      </c>
      <c r="F188" s="37">
        <v>3.081</v>
      </c>
      <c r="G188" s="76">
        <v>3.0070000000000001</v>
      </c>
      <c r="I188" s="37">
        <v>31.707000000000001</v>
      </c>
      <c r="J188" s="37">
        <v>29.632999999999999</v>
      </c>
      <c r="K188" s="35">
        <v>3660</v>
      </c>
      <c r="L188" s="35">
        <v>0</v>
      </c>
      <c r="M188" s="35">
        <v>0</v>
      </c>
      <c r="N188" s="37">
        <f t="shared" si="60"/>
        <v>29.645999999999997</v>
      </c>
      <c r="O188" s="37">
        <f t="shared" si="61"/>
        <v>0</v>
      </c>
      <c r="P188" s="40">
        <f t="shared" si="62"/>
        <v>7.3799999999998818</v>
      </c>
      <c r="Q188" s="40">
        <f t="shared" si="63"/>
        <v>101.2</v>
      </c>
      <c r="S188" s="40">
        <v>7.3799999999998818</v>
      </c>
      <c r="T188" s="35">
        <v>100</v>
      </c>
      <c r="U188" s="76" t="s">
        <v>549</v>
      </c>
    </row>
    <row r="189" spans="1:23">
      <c r="A189" s="76" t="s">
        <v>104</v>
      </c>
      <c r="C189" s="76" t="s">
        <v>313</v>
      </c>
      <c r="D189" s="76">
        <v>2</v>
      </c>
      <c r="F189" s="37">
        <v>3.0710000000000002</v>
      </c>
      <c r="G189" s="76">
        <v>2.9849999999999999</v>
      </c>
      <c r="I189" s="37">
        <v>31.702000000000002</v>
      </c>
      <c r="J189" s="37">
        <v>29.651</v>
      </c>
      <c r="K189" s="35">
        <v>3227</v>
      </c>
      <c r="L189" s="35">
        <v>0</v>
      </c>
      <c r="M189" s="35">
        <v>0</v>
      </c>
      <c r="N189" s="37">
        <f t="shared" si="60"/>
        <v>29.668999999999997</v>
      </c>
      <c r="O189" s="37">
        <f t="shared" si="61"/>
        <v>0</v>
      </c>
      <c r="P189" s="40">
        <f t="shared" si="62"/>
        <v>8.0699999999999363</v>
      </c>
      <c r="Q189" s="40">
        <f t="shared" si="63"/>
        <v>101.2</v>
      </c>
      <c r="S189" s="40">
        <v>8.0699999999999363</v>
      </c>
      <c r="T189" s="35">
        <v>100</v>
      </c>
      <c r="U189" s="76" t="s">
        <v>549</v>
      </c>
    </row>
    <row r="190" spans="1:23">
      <c r="A190" s="76" t="s">
        <v>105</v>
      </c>
      <c r="C190" s="76" t="s">
        <v>313</v>
      </c>
      <c r="D190" s="76">
        <v>3</v>
      </c>
      <c r="F190" s="37">
        <v>3.1080000000000001</v>
      </c>
      <c r="G190" s="76">
        <v>3.0379999999999998</v>
      </c>
      <c r="I190" s="37">
        <v>31.631</v>
      </c>
      <c r="J190" s="37">
        <v>29.588999999999999</v>
      </c>
      <c r="K190" s="35">
        <v>3781</v>
      </c>
      <c r="L190" s="35">
        <v>0</v>
      </c>
      <c r="M190" s="35">
        <v>0</v>
      </c>
      <c r="N190" s="37">
        <f t="shared" si="60"/>
        <v>29.677999999999997</v>
      </c>
      <c r="O190" s="37">
        <f t="shared" si="61"/>
        <v>0</v>
      </c>
      <c r="P190" s="40">
        <f t="shared" si="62"/>
        <v>8.3399999999999181</v>
      </c>
      <c r="Q190" s="40">
        <f t="shared" si="63"/>
        <v>101.2</v>
      </c>
      <c r="S190" s="40">
        <v>8.3399999999999181</v>
      </c>
      <c r="T190" s="35">
        <v>100</v>
      </c>
      <c r="U190" s="76" t="s">
        <v>549</v>
      </c>
    </row>
    <row r="191" spans="1:23">
      <c r="A191" s="76" t="s">
        <v>106</v>
      </c>
      <c r="C191" s="76" t="s">
        <v>314</v>
      </c>
      <c r="D191" s="76">
        <v>1</v>
      </c>
      <c r="F191" s="37">
        <v>3.1869999999999998</v>
      </c>
      <c r="G191" s="76">
        <v>3.0339999999999998</v>
      </c>
      <c r="I191" s="37">
        <v>31.632000000000001</v>
      </c>
      <c r="J191" s="37">
        <v>29.594999999999999</v>
      </c>
      <c r="K191" s="35">
        <v>3700</v>
      </c>
      <c r="L191" s="35">
        <v>0</v>
      </c>
      <c r="M191" s="35">
        <v>0</v>
      </c>
      <c r="N191" s="37">
        <f t="shared" si="60"/>
        <v>29.682999999999996</v>
      </c>
      <c r="O191" s="37">
        <f t="shared" si="61"/>
        <v>0</v>
      </c>
      <c r="P191" s="40">
        <f t="shared" si="62"/>
        <v>8.4899999999998954</v>
      </c>
      <c r="Q191" s="40">
        <f t="shared" si="63"/>
        <v>101.2</v>
      </c>
      <c r="S191" s="40">
        <v>8.4899999999998954</v>
      </c>
      <c r="T191" s="35">
        <v>100</v>
      </c>
      <c r="U191" s="76" t="s">
        <v>550</v>
      </c>
    </row>
    <row r="192" spans="1:23">
      <c r="A192" s="76" t="s">
        <v>107</v>
      </c>
      <c r="C192" s="76" t="s">
        <v>314</v>
      </c>
      <c r="D192" s="76">
        <v>2</v>
      </c>
      <c r="F192" s="37">
        <v>3.113</v>
      </c>
      <c r="G192" s="76">
        <v>2.9649999999999999</v>
      </c>
      <c r="I192" s="37">
        <v>31.582999999999998</v>
      </c>
      <c r="J192" s="37">
        <v>29.530999999999999</v>
      </c>
      <c r="K192" s="35">
        <v>3704</v>
      </c>
      <c r="L192" s="35">
        <v>0</v>
      </c>
      <c r="M192" s="35">
        <v>0</v>
      </c>
      <c r="N192" s="37">
        <f t="shared" si="60"/>
        <v>29.667999999999999</v>
      </c>
      <c r="O192" s="37">
        <f t="shared" si="61"/>
        <v>0</v>
      </c>
      <c r="P192" s="40">
        <f t="shared" si="62"/>
        <v>8.0399999999999636</v>
      </c>
      <c r="Q192" s="40">
        <f t="shared" si="63"/>
        <v>101.2</v>
      </c>
      <c r="S192" s="40">
        <v>8.0399999999999636</v>
      </c>
      <c r="T192" s="35">
        <v>100</v>
      </c>
      <c r="U192" s="76" t="s">
        <v>550</v>
      </c>
    </row>
    <row r="193" spans="1:23">
      <c r="A193" s="76" t="s">
        <v>108</v>
      </c>
      <c r="C193" s="76" t="s">
        <v>314</v>
      </c>
      <c r="D193" s="76">
        <v>3</v>
      </c>
      <c r="F193" s="37">
        <v>2.9849999999999999</v>
      </c>
      <c r="G193" s="76">
        <v>2.8380000000000001</v>
      </c>
      <c r="I193" s="37">
        <v>31.695</v>
      </c>
      <c r="J193" s="37">
        <v>29.597000000000001</v>
      </c>
      <c r="K193" s="35">
        <v>4036</v>
      </c>
      <c r="L193" s="35">
        <v>0</v>
      </c>
      <c r="M193" s="35">
        <v>0</v>
      </c>
      <c r="N193" s="37">
        <f t="shared" si="60"/>
        <v>29.622</v>
      </c>
      <c r="O193" s="37">
        <f t="shared" si="61"/>
        <v>0</v>
      </c>
      <c r="P193" s="40">
        <f t="shared" si="62"/>
        <v>6.6599999999999682</v>
      </c>
      <c r="Q193" s="40">
        <f t="shared" si="63"/>
        <v>101.2</v>
      </c>
      <c r="S193" s="40">
        <v>6.6599999999999682</v>
      </c>
      <c r="T193" s="35">
        <v>100</v>
      </c>
      <c r="U193" s="76" t="s">
        <v>550</v>
      </c>
    </row>
    <row r="194" spans="1:23">
      <c r="A194" s="79" t="s">
        <v>535</v>
      </c>
      <c r="B194" s="79"/>
      <c r="C194" s="79"/>
      <c r="D194" s="79"/>
      <c r="E194" s="119"/>
      <c r="F194" s="125"/>
      <c r="G194" s="79"/>
      <c r="H194" s="79"/>
      <c r="I194" s="125">
        <f>AVERAGE(I176:I193)</f>
        <v>31.642222222222227</v>
      </c>
      <c r="J194" s="125">
        <f t="shared" ref="J194:Q194" si="64">AVERAGE(J176:J193)</f>
        <v>29.551438888888885</v>
      </c>
      <c r="K194" s="122">
        <f t="shared" si="64"/>
        <v>4302.0555555555557</v>
      </c>
      <c r="L194" s="122">
        <f t="shared" si="64"/>
        <v>0.1111111111111111</v>
      </c>
      <c r="M194" s="122">
        <f t="shared" si="64"/>
        <v>5.5555555555555552E-2</v>
      </c>
      <c r="N194" s="125">
        <f t="shared" si="64"/>
        <v>29.629216666666665</v>
      </c>
      <c r="O194" s="125">
        <f t="shared" si="64"/>
        <v>3.951319740793425E-5</v>
      </c>
      <c r="P194" s="121">
        <f t="shared" si="64"/>
        <v>6.8764999999999645</v>
      </c>
      <c r="Q194" s="121">
        <f t="shared" si="64"/>
        <v>101.19285432209182</v>
      </c>
      <c r="R194" s="79"/>
      <c r="S194" s="121">
        <f t="shared" ref="S194:T194" si="65">AVERAGE(S176:S193)</f>
        <v>6.8764999999999645</v>
      </c>
      <c r="T194" s="122">
        <f t="shared" si="65"/>
        <v>100</v>
      </c>
    </row>
    <row r="195" spans="1:23">
      <c r="A195" s="76" t="s">
        <v>217</v>
      </c>
      <c r="C195" s="76" t="s">
        <v>309</v>
      </c>
      <c r="D195" s="76">
        <v>1</v>
      </c>
      <c r="F195" s="37">
        <v>5.4710000000000001</v>
      </c>
      <c r="I195" s="37">
        <v>31.704000000000001</v>
      </c>
      <c r="J195" s="37">
        <v>29.392499999999998</v>
      </c>
      <c r="K195" s="35">
        <v>2301</v>
      </c>
      <c r="L195" s="35">
        <v>1422</v>
      </c>
      <c r="M195" s="35">
        <v>677</v>
      </c>
      <c r="N195" s="37">
        <f t="shared" ref="N195" si="66">(J195)-(I195-31.72)</f>
        <v>29.408499999999997</v>
      </c>
      <c r="O195" s="37">
        <f t="shared" ref="O195" si="67">(M195+L195)/(K195+L195+M195)</f>
        <v>0.47704545454545455</v>
      </c>
      <c r="P195" s="40">
        <f t="shared" ref="P195" si="68">(30*N195)-882</f>
        <v>0.25499999999988177</v>
      </c>
      <c r="Q195" s="40">
        <f t="shared" ref="Q195" si="69">(80.4*O195*O195)-(180.9*O195)+101.2</f>
        <v>33.199295475206611</v>
      </c>
      <c r="S195" s="40">
        <v>0.25499999999988177</v>
      </c>
      <c r="T195" s="35">
        <v>33.199295475206611</v>
      </c>
      <c r="U195" s="76" t="s">
        <v>545</v>
      </c>
    </row>
    <row r="196" spans="1:23">
      <c r="A196" s="76" t="s">
        <v>218</v>
      </c>
      <c r="C196" s="76" t="s">
        <v>309</v>
      </c>
      <c r="D196" s="76">
        <v>2</v>
      </c>
      <c r="F196" s="37">
        <v>5.625</v>
      </c>
      <c r="I196" s="37">
        <v>31.734999999999999</v>
      </c>
      <c r="J196" s="37">
        <v>29.431000000000001</v>
      </c>
      <c r="K196" s="35">
        <v>2303</v>
      </c>
      <c r="L196" s="35">
        <v>1500</v>
      </c>
      <c r="M196" s="35">
        <v>725</v>
      </c>
      <c r="N196" s="37">
        <f t="shared" ref="N196:N230" si="70">(J196)-(I196-31.72)</f>
        <v>29.416</v>
      </c>
      <c r="O196" s="37">
        <f t="shared" ref="O196:O230" si="71">(M196+L196)/(K196+L196+M196)</f>
        <v>0.491386925795053</v>
      </c>
      <c r="P196" s="40">
        <f t="shared" ref="P196:P230" si="72">(30*N196)-882</f>
        <v>0.48000000000001819</v>
      </c>
      <c r="Q196" s="40">
        <f t="shared" ref="Q196:Q230" si="73">(80.4*O196*O196)-(180.9*O196)+101.2</f>
        <v>31.721578435396864</v>
      </c>
      <c r="S196" s="40">
        <v>0.48000000000001819</v>
      </c>
      <c r="T196" s="35">
        <v>31.721578435396864</v>
      </c>
      <c r="U196" s="76" t="s">
        <v>545</v>
      </c>
      <c r="V196" s="40">
        <f>AVERAGE(S195:S197)</f>
        <v>0.36499999999997118</v>
      </c>
      <c r="W196" s="35">
        <f>AVERAGE(T195:T197)</f>
        <v>49.072026666911221</v>
      </c>
    </row>
    <row r="197" spans="1:23">
      <c r="A197" s="76" t="s">
        <v>219</v>
      </c>
      <c r="C197" s="76" t="s">
        <v>309</v>
      </c>
      <c r="D197" s="76">
        <v>3</v>
      </c>
      <c r="F197" s="37">
        <v>5.2539999999999996</v>
      </c>
      <c r="I197" s="37">
        <v>31.690999999999999</v>
      </c>
      <c r="J197" s="37">
        <v>29.382999999999999</v>
      </c>
      <c r="K197" s="35">
        <v>6052</v>
      </c>
      <c r="L197" s="35">
        <v>494</v>
      </c>
      <c r="M197" s="35">
        <v>253</v>
      </c>
      <c r="N197" s="37">
        <f t="shared" si="70"/>
        <v>29.411999999999999</v>
      </c>
      <c r="O197" s="37">
        <f t="shared" si="71"/>
        <v>0.10986909839682306</v>
      </c>
      <c r="P197" s="40">
        <f t="shared" si="72"/>
        <v>0.36000000000001364</v>
      </c>
      <c r="Q197" s="40">
        <f t="shared" si="73"/>
        <v>82.295206090130193</v>
      </c>
      <c r="S197" s="40">
        <v>0.36000000000001364</v>
      </c>
      <c r="T197" s="35">
        <v>82.295206090130193</v>
      </c>
      <c r="U197" s="76" t="s">
        <v>545</v>
      </c>
    </row>
    <row r="198" spans="1:23">
      <c r="A198" s="76" t="s">
        <v>220</v>
      </c>
      <c r="C198" s="76" t="s">
        <v>310</v>
      </c>
      <c r="D198" s="76">
        <v>1</v>
      </c>
      <c r="F198" s="37">
        <v>5.4420000000000002</v>
      </c>
      <c r="G198" s="76">
        <v>5.0010000000000003</v>
      </c>
      <c r="I198" s="37">
        <v>31.521999999999998</v>
      </c>
      <c r="J198" s="37">
        <v>29.170400000000001</v>
      </c>
      <c r="K198" s="35">
        <v>7363</v>
      </c>
      <c r="L198" s="35">
        <v>14</v>
      </c>
      <c r="M198" s="35">
        <v>94</v>
      </c>
      <c r="N198" s="37">
        <f t="shared" si="70"/>
        <v>29.368400000000001</v>
      </c>
      <c r="O198" s="37">
        <f t="shared" si="71"/>
        <v>1.4455896131709276E-2</v>
      </c>
      <c r="P198" s="40">
        <f t="shared" si="72"/>
        <v>-0.94799999999997908</v>
      </c>
      <c r="Q198" s="40">
        <f t="shared" si="73"/>
        <v>98.60172981358464</v>
      </c>
      <c r="S198" s="40">
        <v>0</v>
      </c>
      <c r="T198" s="35">
        <v>98.60172981358464</v>
      </c>
      <c r="U198" s="76" t="s">
        <v>546</v>
      </c>
    </row>
    <row r="199" spans="1:23">
      <c r="A199" s="76" t="s">
        <v>221</v>
      </c>
      <c r="C199" s="76" t="s">
        <v>310</v>
      </c>
      <c r="D199" s="76">
        <v>2</v>
      </c>
      <c r="F199" s="37">
        <v>5.54</v>
      </c>
      <c r="G199" s="76">
        <v>5.0679999999999996</v>
      </c>
      <c r="I199" s="37">
        <v>31.678999999999998</v>
      </c>
      <c r="J199" s="37">
        <v>29.396999999999998</v>
      </c>
      <c r="K199" s="35">
        <v>5529</v>
      </c>
      <c r="L199" s="35">
        <v>9</v>
      </c>
      <c r="M199" s="35">
        <v>39</v>
      </c>
      <c r="N199" s="37">
        <f t="shared" si="70"/>
        <v>29.437999999999999</v>
      </c>
      <c r="O199" s="37">
        <f t="shared" si="71"/>
        <v>8.6067778375470676E-3</v>
      </c>
      <c r="P199" s="40">
        <f t="shared" si="72"/>
        <v>1.1399999999999864</v>
      </c>
      <c r="Q199" s="40">
        <f t="shared" si="73"/>
        <v>99.648989649817224</v>
      </c>
      <c r="S199" s="40">
        <v>1.1399999999999864</v>
      </c>
      <c r="T199" s="35">
        <v>99.648989649817224</v>
      </c>
      <c r="U199" s="76" t="s">
        <v>546</v>
      </c>
    </row>
    <row r="200" spans="1:23">
      <c r="A200" s="76" t="s">
        <v>222</v>
      </c>
      <c r="C200" s="76" t="s">
        <v>310</v>
      </c>
      <c r="D200" s="76">
        <v>3</v>
      </c>
      <c r="F200" s="37">
        <v>5.0979999999999999</v>
      </c>
      <c r="G200" s="76" t="s">
        <v>307</v>
      </c>
      <c r="I200" s="37">
        <v>31.751999999999999</v>
      </c>
      <c r="J200" s="37">
        <v>29.478999999999999</v>
      </c>
      <c r="K200" s="35">
        <v>9762</v>
      </c>
      <c r="L200" s="35">
        <v>0</v>
      </c>
      <c r="M200" s="35">
        <v>0</v>
      </c>
      <c r="N200" s="37">
        <f t="shared" si="70"/>
        <v>29.446999999999999</v>
      </c>
      <c r="O200" s="37">
        <f t="shared" si="71"/>
        <v>0</v>
      </c>
      <c r="P200" s="40">
        <f t="shared" si="72"/>
        <v>1.4099999999999682</v>
      </c>
      <c r="Q200" s="40">
        <f t="shared" si="73"/>
        <v>101.2</v>
      </c>
      <c r="S200" s="40">
        <v>1.4</v>
      </c>
      <c r="T200" s="35">
        <v>100</v>
      </c>
      <c r="U200" s="76" t="s">
        <v>546</v>
      </c>
    </row>
    <row r="201" spans="1:23">
      <c r="A201" s="76" t="s">
        <v>223</v>
      </c>
      <c r="C201" s="76" t="s">
        <v>311</v>
      </c>
      <c r="D201" s="76">
        <v>1</v>
      </c>
      <c r="F201" s="37">
        <v>5.4420000000000002</v>
      </c>
      <c r="G201" s="76">
        <v>5.3239999999999998</v>
      </c>
      <c r="I201" s="37">
        <v>31.677</v>
      </c>
      <c r="J201" s="37">
        <v>29.355</v>
      </c>
      <c r="K201" s="35">
        <v>2565</v>
      </c>
      <c r="L201" s="35">
        <v>1217</v>
      </c>
      <c r="M201" s="35">
        <v>573</v>
      </c>
      <c r="N201" s="37">
        <f t="shared" si="70"/>
        <v>29.398</v>
      </c>
      <c r="O201" s="37">
        <f t="shared" si="71"/>
        <v>0.41102181400688864</v>
      </c>
      <c r="P201" s="40">
        <f t="shared" si="72"/>
        <v>-6.0000000000059117E-2</v>
      </c>
      <c r="Q201" s="40">
        <f t="shared" si="73"/>
        <v>40.428843945950717</v>
      </c>
      <c r="S201" s="40">
        <v>0</v>
      </c>
      <c r="T201" s="35">
        <v>40.428843945950717</v>
      </c>
      <c r="U201" s="76" t="s">
        <v>547</v>
      </c>
    </row>
    <row r="202" spans="1:23">
      <c r="A202" s="76" t="s">
        <v>224</v>
      </c>
      <c r="C202" s="76" t="s">
        <v>311</v>
      </c>
      <c r="D202" s="76">
        <v>2</v>
      </c>
      <c r="F202" s="37">
        <v>5.7309999999999999</v>
      </c>
      <c r="I202" s="37">
        <v>31.66</v>
      </c>
      <c r="J202" s="37">
        <v>29.312999999999999</v>
      </c>
      <c r="K202" s="35">
        <v>23</v>
      </c>
      <c r="L202" s="35">
        <v>1784</v>
      </c>
      <c r="M202" s="35">
        <v>953</v>
      </c>
      <c r="N202" s="37">
        <f t="shared" si="70"/>
        <v>29.372999999999998</v>
      </c>
      <c r="O202" s="37">
        <f t="shared" si="71"/>
        <v>0.9916666666666667</v>
      </c>
      <c r="P202" s="40">
        <f t="shared" si="72"/>
        <v>-0.81000000000005912</v>
      </c>
      <c r="Q202" s="40">
        <f t="shared" si="73"/>
        <v>0.87308333333332655</v>
      </c>
      <c r="S202" s="40">
        <v>0</v>
      </c>
      <c r="T202" s="35">
        <v>0.87308333333332655</v>
      </c>
      <c r="U202" s="76" t="s">
        <v>547</v>
      </c>
    </row>
    <row r="203" spans="1:23">
      <c r="A203" s="76" t="s">
        <v>225</v>
      </c>
      <c r="C203" s="76" t="s">
        <v>311</v>
      </c>
      <c r="D203" s="76">
        <v>3</v>
      </c>
      <c r="F203" s="37">
        <v>6.5730000000000004</v>
      </c>
      <c r="I203" s="37">
        <v>31.715</v>
      </c>
      <c r="J203" s="37">
        <v>29.408000000000001</v>
      </c>
      <c r="K203" s="35">
        <v>249</v>
      </c>
      <c r="L203" s="35">
        <v>2558</v>
      </c>
      <c r="M203" s="35">
        <v>1094</v>
      </c>
      <c r="N203" s="37">
        <f t="shared" si="70"/>
        <v>29.413</v>
      </c>
      <c r="O203" s="37">
        <f t="shared" si="71"/>
        <v>0.93617021276595747</v>
      </c>
      <c r="P203" s="40">
        <f t="shared" si="72"/>
        <v>0.38999999999998636</v>
      </c>
      <c r="Q203" s="40">
        <f t="shared" si="73"/>
        <v>2.3105477591670507</v>
      </c>
      <c r="S203" s="40">
        <v>0.38999999999998602</v>
      </c>
      <c r="T203" s="35">
        <v>2.3105477591670507</v>
      </c>
      <c r="U203" s="76" t="s">
        <v>547</v>
      </c>
    </row>
    <row r="204" spans="1:23">
      <c r="A204" s="76" t="s">
        <v>226</v>
      </c>
      <c r="C204" s="76" t="s">
        <v>312</v>
      </c>
      <c r="D204" s="76">
        <v>1</v>
      </c>
      <c r="F204" s="37">
        <v>5.7469999999999999</v>
      </c>
      <c r="I204" s="37">
        <v>31.643000000000001</v>
      </c>
      <c r="J204" s="37">
        <v>29.369</v>
      </c>
      <c r="K204" s="35">
        <v>83</v>
      </c>
      <c r="L204" s="35">
        <v>2328</v>
      </c>
      <c r="M204" s="35">
        <v>1116</v>
      </c>
      <c r="N204" s="37">
        <f t="shared" si="70"/>
        <v>29.445999999999998</v>
      </c>
      <c r="O204" s="37">
        <f t="shared" si="71"/>
        <v>0.97646725262262546</v>
      </c>
      <c r="P204" s="40">
        <f t="shared" si="72"/>
        <v>1.3799999999998818</v>
      </c>
      <c r="Q204" s="40">
        <f t="shared" si="73"/>
        <v>1.2175329542950806</v>
      </c>
      <c r="S204" s="40">
        <v>1.3799999999998818</v>
      </c>
      <c r="T204" s="35">
        <v>1.2175329542950806</v>
      </c>
      <c r="U204" s="76" t="s">
        <v>548</v>
      </c>
    </row>
    <row r="205" spans="1:23">
      <c r="A205" s="76" t="s">
        <v>227</v>
      </c>
      <c r="C205" s="76" t="s">
        <v>312</v>
      </c>
      <c r="D205" s="76">
        <v>2</v>
      </c>
      <c r="F205" s="37">
        <v>5.5279999999999996</v>
      </c>
      <c r="I205" s="37">
        <v>31.611999999999998</v>
      </c>
      <c r="J205" s="37">
        <v>29.312999999999999</v>
      </c>
      <c r="K205" s="35">
        <v>521</v>
      </c>
      <c r="L205" s="35">
        <v>2119</v>
      </c>
      <c r="M205" s="35">
        <v>1032</v>
      </c>
      <c r="N205" s="37">
        <f t="shared" si="70"/>
        <v>29.420999999999999</v>
      </c>
      <c r="O205" s="37">
        <f t="shared" si="71"/>
        <v>0.85811546840958608</v>
      </c>
      <c r="P205" s="40">
        <f t="shared" si="72"/>
        <v>0.62999999999999545</v>
      </c>
      <c r="Q205" s="40">
        <f t="shared" si="73"/>
        <v>5.1704291974596686</v>
      </c>
      <c r="S205" s="40">
        <v>0.62999999999999545</v>
      </c>
      <c r="T205" s="35">
        <v>5.1704291974596686</v>
      </c>
      <c r="U205" s="76" t="s">
        <v>548</v>
      </c>
    </row>
    <row r="206" spans="1:23">
      <c r="A206" s="76" t="s">
        <v>228</v>
      </c>
      <c r="C206" s="76" t="s">
        <v>312</v>
      </c>
      <c r="D206" s="76">
        <v>3</v>
      </c>
      <c r="F206" s="37">
        <v>5.9329999999999998</v>
      </c>
      <c r="I206" s="37">
        <v>31.739000000000001</v>
      </c>
      <c r="J206" s="37">
        <v>29.451000000000001</v>
      </c>
      <c r="K206" s="35">
        <v>2599</v>
      </c>
      <c r="L206" s="35">
        <v>1597</v>
      </c>
      <c r="M206" s="35">
        <v>726</v>
      </c>
      <c r="N206" s="37">
        <f t="shared" si="70"/>
        <v>29.431999999999999</v>
      </c>
      <c r="O206" s="37">
        <f t="shared" si="71"/>
        <v>0.4719626168224299</v>
      </c>
      <c r="P206" s="40">
        <f t="shared" si="72"/>
        <v>0.95999999999992269</v>
      </c>
      <c r="Q206" s="40">
        <f t="shared" si="73"/>
        <v>33.730959035723643</v>
      </c>
      <c r="S206" s="40">
        <v>0.95999999999992269</v>
      </c>
      <c r="T206" s="35">
        <v>33.730959035723643</v>
      </c>
      <c r="U206" s="76" t="s">
        <v>548</v>
      </c>
    </row>
    <row r="207" spans="1:23">
      <c r="A207" s="76" t="s">
        <v>229</v>
      </c>
      <c r="C207" s="76" t="s">
        <v>313</v>
      </c>
      <c r="D207" s="76">
        <v>1</v>
      </c>
      <c r="F207" s="37">
        <v>3.9220000000000002</v>
      </c>
      <c r="I207" s="37">
        <v>31.780999999999999</v>
      </c>
      <c r="J207" s="37">
        <v>29.46</v>
      </c>
      <c r="K207" s="35">
        <v>2863</v>
      </c>
      <c r="L207" s="35">
        <v>1425</v>
      </c>
      <c r="M207" s="35">
        <v>664</v>
      </c>
      <c r="N207" s="37">
        <f t="shared" si="70"/>
        <v>29.399000000000001</v>
      </c>
      <c r="O207" s="37">
        <f t="shared" si="71"/>
        <v>0.42184975767366722</v>
      </c>
      <c r="P207" s="40">
        <f t="shared" si="72"/>
        <v>-2.9999999999972715E-2</v>
      </c>
      <c r="Q207" s="40">
        <f t="shared" si="73"/>
        <v>39.195139167999884</v>
      </c>
      <c r="S207" s="40">
        <v>-2.9999999999972715E-2</v>
      </c>
      <c r="T207" s="35">
        <v>39.195139167999884</v>
      </c>
      <c r="U207" s="76" t="s">
        <v>549</v>
      </c>
    </row>
    <row r="208" spans="1:23">
      <c r="A208" s="76" t="s">
        <v>230</v>
      </c>
      <c r="C208" s="76" t="s">
        <v>313</v>
      </c>
      <c r="D208" s="76">
        <v>2</v>
      </c>
      <c r="F208" s="37">
        <v>5.7770000000000001</v>
      </c>
      <c r="I208" s="37">
        <v>31.786000000000001</v>
      </c>
      <c r="J208" s="37">
        <v>29.501300000000001</v>
      </c>
      <c r="K208" s="35">
        <v>6734</v>
      </c>
      <c r="L208" s="35">
        <v>428</v>
      </c>
      <c r="M208" s="35">
        <v>203</v>
      </c>
      <c r="N208" s="37">
        <f t="shared" si="70"/>
        <v>29.435299999999998</v>
      </c>
      <c r="O208" s="37">
        <f t="shared" si="71"/>
        <v>8.5675492192803807E-2</v>
      </c>
      <c r="P208" s="40">
        <f t="shared" si="72"/>
        <v>1.0589999999999691</v>
      </c>
      <c r="Q208" s="40">
        <f t="shared" si="73"/>
        <v>86.291462775305121</v>
      </c>
      <c r="S208" s="40">
        <v>1.0589999999999691</v>
      </c>
      <c r="T208" s="35">
        <v>86.291462775305121</v>
      </c>
      <c r="U208" s="76" t="s">
        <v>549</v>
      </c>
    </row>
    <row r="209" spans="1:23">
      <c r="A209" s="76" t="s">
        <v>231</v>
      </c>
      <c r="C209" s="76" t="s">
        <v>313</v>
      </c>
      <c r="D209" s="76">
        <v>3</v>
      </c>
      <c r="F209" s="37">
        <v>5.6559999999999997</v>
      </c>
      <c r="G209" s="76">
        <v>5.5570000000000004</v>
      </c>
      <c r="I209" s="37">
        <v>31.693000000000001</v>
      </c>
      <c r="J209" s="37">
        <v>29.373000000000001</v>
      </c>
      <c r="K209" s="35">
        <v>3348</v>
      </c>
      <c r="L209" s="35">
        <v>1415</v>
      </c>
      <c r="M209" s="35">
        <v>683</v>
      </c>
      <c r="N209" s="37">
        <f t="shared" si="70"/>
        <v>29.4</v>
      </c>
      <c r="O209" s="37">
        <f t="shared" si="71"/>
        <v>0.3852368710980536</v>
      </c>
      <c r="P209" s="40">
        <f t="shared" si="72"/>
        <v>0</v>
      </c>
      <c r="Q209" s="40">
        <f t="shared" si="73"/>
        <v>43.442608745376937</v>
      </c>
      <c r="S209" s="40">
        <v>0</v>
      </c>
      <c r="T209" s="35">
        <v>43.442608745376937</v>
      </c>
      <c r="U209" s="76" t="s">
        <v>549</v>
      </c>
    </row>
    <row r="210" spans="1:23">
      <c r="A210" s="76" t="s">
        <v>232</v>
      </c>
      <c r="C210" s="76" t="s">
        <v>314</v>
      </c>
      <c r="D210" s="76">
        <v>1</v>
      </c>
      <c r="F210" s="37">
        <v>5.2530000000000001</v>
      </c>
      <c r="I210" s="37">
        <v>31.550999999999998</v>
      </c>
      <c r="J210" s="37">
        <v>29.228000000000002</v>
      </c>
      <c r="K210" s="35">
        <v>4668</v>
      </c>
      <c r="L210" s="35">
        <v>717</v>
      </c>
      <c r="M210" s="35">
        <v>365</v>
      </c>
      <c r="N210" s="37">
        <f t="shared" si="70"/>
        <v>29.397000000000002</v>
      </c>
      <c r="O210" s="37">
        <f t="shared" si="71"/>
        <v>0.18817391304347827</v>
      </c>
      <c r="P210" s="40">
        <f t="shared" si="72"/>
        <v>-8.9999999999918145E-2</v>
      </c>
      <c r="Q210" s="40">
        <f t="shared" si="73"/>
        <v>70.006256623062384</v>
      </c>
      <c r="S210" s="40">
        <v>0</v>
      </c>
      <c r="T210" s="35">
        <v>70.006256623062384</v>
      </c>
      <c r="U210" s="76" t="s">
        <v>550</v>
      </c>
    </row>
    <row r="211" spans="1:23">
      <c r="A211" s="76" t="s">
        <v>233</v>
      </c>
      <c r="C211" s="76" t="s">
        <v>314</v>
      </c>
      <c r="D211" s="76">
        <v>2</v>
      </c>
      <c r="F211" s="37">
        <v>5.9109999999999996</v>
      </c>
      <c r="I211" s="37">
        <v>31.673999999999999</v>
      </c>
      <c r="J211" s="37">
        <v>29.38</v>
      </c>
      <c r="K211" s="35">
        <v>7530</v>
      </c>
      <c r="L211" s="35">
        <v>7</v>
      </c>
      <c r="M211" s="35">
        <v>0</v>
      </c>
      <c r="N211" s="37">
        <f t="shared" si="70"/>
        <v>29.425999999999998</v>
      </c>
      <c r="O211" s="37">
        <f t="shared" si="71"/>
        <v>9.2875149263632747E-4</v>
      </c>
      <c r="P211" s="40">
        <f t="shared" si="72"/>
        <v>0.77999999999997272</v>
      </c>
      <c r="Q211" s="40">
        <f t="shared" si="73"/>
        <v>101.03205820636063</v>
      </c>
      <c r="S211" s="40">
        <v>0.77999999999997272</v>
      </c>
      <c r="T211" s="35">
        <v>100</v>
      </c>
      <c r="U211" s="76" t="s">
        <v>550</v>
      </c>
    </row>
    <row r="212" spans="1:23">
      <c r="A212" s="76" t="s">
        <v>234</v>
      </c>
      <c r="C212" s="76" t="s">
        <v>314</v>
      </c>
      <c r="D212" s="76">
        <v>3</v>
      </c>
      <c r="F212" s="37">
        <v>5.0419999999999998</v>
      </c>
      <c r="I212" s="37">
        <v>31.801200000000001</v>
      </c>
      <c r="J212" s="37">
        <v>29.504000000000001</v>
      </c>
      <c r="K212" s="35">
        <v>5240</v>
      </c>
      <c r="L212" s="35">
        <v>1154</v>
      </c>
      <c r="M212" s="35">
        <v>481</v>
      </c>
      <c r="N212" s="37">
        <f t="shared" si="70"/>
        <v>29.422799999999999</v>
      </c>
      <c r="O212" s="37">
        <f t="shared" si="71"/>
        <v>0.23781818181818182</v>
      </c>
      <c r="P212" s="40">
        <f t="shared" si="72"/>
        <v>0.68399999999996908</v>
      </c>
      <c r="Q212" s="40">
        <f t="shared" si="73"/>
        <v>62.725912912396694</v>
      </c>
      <c r="S212" s="40">
        <v>0.68399999999996908</v>
      </c>
      <c r="T212" s="35">
        <v>62.725912912396694</v>
      </c>
      <c r="U212" s="76" t="s">
        <v>550</v>
      </c>
    </row>
    <row r="213" spans="1:23">
      <c r="A213" s="76" t="s">
        <v>684</v>
      </c>
      <c r="D213" s="76"/>
      <c r="F213" s="37"/>
      <c r="I213" s="37">
        <v>31.434000000000001</v>
      </c>
      <c r="J213" s="37">
        <v>29.219000000000001</v>
      </c>
      <c r="K213" s="35">
        <v>5160</v>
      </c>
      <c r="L213" s="35">
        <v>0</v>
      </c>
      <c r="M213" s="35">
        <v>0</v>
      </c>
      <c r="N213" s="37">
        <f t="shared" si="70"/>
        <v>29.504999999999999</v>
      </c>
      <c r="O213" s="37">
        <f t="shared" si="71"/>
        <v>0</v>
      </c>
      <c r="P213" s="40">
        <f t="shared" si="72"/>
        <v>3.1499999999999773</v>
      </c>
      <c r="Q213" s="40">
        <f t="shared" si="73"/>
        <v>101.2</v>
      </c>
      <c r="S213" s="40">
        <v>3.1499999999999773</v>
      </c>
      <c r="T213" s="35">
        <v>100</v>
      </c>
      <c r="U213" s="76" t="s">
        <v>545</v>
      </c>
    </row>
    <row r="214" spans="1:23">
      <c r="A214" s="76" t="s">
        <v>685</v>
      </c>
      <c r="D214" s="76"/>
      <c r="F214" s="37"/>
      <c r="I214" s="37">
        <v>31.579000000000001</v>
      </c>
      <c r="J214" s="37">
        <v>29.242999999999999</v>
      </c>
      <c r="K214" s="35">
        <v>4969</v>
      </c>
      <c r="L214" s="35">
        <v>606</v>
      </c>
      <c r="M214" s="35">
        <v>369</v>
      </c>
      <c r="N214" s="37">
        <f t="shared" si="70"/>
        <v>29.383999999999997</v>
      </c>
      <c r="O214" s="37">
        <f t="shared" si="71"/>
        <v>0.16403095558546432</v>
      </c>
      <c r="P214" s="40">
        <f t="shared" si="72"/>
        <v>-0.48000000000013188</v>
      </c>
      <c r="Q214" s="40">
        <f t="shared" si="73"/>
        <v>73.690054947568058</v>
      </c>
      <c r="S214" s="40">
        <v>0</v>
      </c>
      <c r="T214" s="35">
        <v>73.690054947568058</v>
      </c>
      <c r="U214" s="76" t="s">
        <v>545</v>
      </c>
      <c r="V214" s="40">
        <f>AVERAGE(S213:S215)</f>
        <v>1.2299999999999802</v>
      </c>
      <c r="W214" s="35">
        <f>AVERAGE(T213:T215)</f>
        <v>71.61672242929167</v>
      </c>
    </row>
    <row r="215" spans="1:23">
      <c r="A215" s="76" t="s">
        <v>686</v>
      </c>
      <c r="D215" s="76"/>
      <c r="F215" s="37"/>
      <c r="I215" s="37">
        <v>31.670999999999999</v>
      </c>
      <c r="J215" s="37">
        <v>29.369</v>
      </c>
      <c r="K215" s="35">
        <v>3307</v>
      </c>
      <c r="L215" s="35">
        <v>1500</v>
      </c>
      <c r="M215" s="35">
        <v>748</v>
      </c>
      <c r="N215" s="37">
        <f t="shared" si="70"/>
        <v>29.417999999999999</v>
      </c>
      <c r="O215" s="37">
        <f t="shared" si="71"/>
        <v>0.40468046804680469</v>
      </c>
      <c r="P215" s="40">
        <f t="shared" si="72"/>
        <v>0.53999999999996362</v>
      </c>
      <c r="Q215" s="40">
        <f t="shared" si="73"/>
        <v>41.160112340306938</v>
      </c>
      <c r="S215" s="40">
        <v>0.53999999999996362</v>
      </c>
      <c r="T215" s="35">
        <v>41.160112340306938</v>
      </c>
      <c r="U215" s="76" t="s">
        <v>545</v>
      </c>
    </row>
    <row r="216" spans="1:23">
      <c r="A216" s="76" t="s">
        <v>687</v>
      </c>
      <c r="D216" s="76"/>
      <c r="F216" s="37"/>
      <c r="I216" s="37">
        <v>31.59</v>
      </c>
      <c r="J216" s="37">
        <v>29.317</v>
      </c>
      <c r="K216" s="35">
        <v>10780</v>
      </c>
      <c r="L216" s="35">
        <v>0</v>
      </c>
      <c r="M216" s="35">
        <v>0</v>
      </c>
      <c r="N216" s="37">
        <f t="shared" si="70"/>
        <v>29.446999999999999</v>
      </c>
      <c r="O216" s="37">
        <f t="shared" si="71"/>
        <v>0</v>
      </c>
      <c r="P216" s="40">
        <f t="shared" si="72"/>
        <v>1.4099999999999682</v>
      </c>
      <c r="Q216" s="40">
        <f t="shared" si="73"/>
        <v>101.2</v>
      </c>
      <c r="S216" s="40">
        <v>1.4099999999999682</v>
      </c>
      <c r="T216" s="35">
        <v>100</v>
      </c>
      <c r="U216" s="76" t="s">
        <v>546</v>
      </c>
    </row>
    <row r="217" spans="1:23">
      <c r="A217" s="76" t="s">
        <v>688</v>
      </c>
      <c r="D217" s="76"/>
      <c r="F217" s="37"/>
      <c r="I217" s="37">
        <v>31.614999999999998</v>
      </c>
      <c r="J217" s="37">
        <v>29.341000000000001</v>
      </c>
      <c r="K217" s="35">
        <v>10286</v>
      </c>
      <c r="L217" s="35">
        <v>0</v>
      </c>
      <c r="M217" s="35">
        <v>0</v>
      </c>
      <c r="N217" s="37">
        <f t="shared" si="70"/>
        <v>29.446000000000002</v>
      </c>
      <c r="O217" s="37">
        <f t="shared" si="71"/>
        <v>0</v>
      </c>
      <c r="P217" s="40">
        <f t="shared" si="72"/>
        <v>1.3799999999999955</v>
      </c>
      <c r="Q217" s="40">
        <f t="shared" si="73"/>
        <v>101.2</v>
      </c>
      <c r="S217" s="40">
        <v>1.3799999999999955</v>
      </c>
      <c r="T217" s="35">
        <v>100</v>
      </c>
      <c r="U217" s="76" t="s">
        <v>546</v>
      </c>
    </row>
    <row r="218" spans="1:23">
      <c r="A218" s="76" t="s">
        <v>689</v>
      </c>
      <c r="D218" s="76"/>
      <c r="F218" s="37"/>
      <c r="I218" s="37">
        <v>31.649000000000001</v>
      </c>
      <c r="J218" s="37">
        <v>29.337</v>
      </c>
      <c r="K218" s="35">
        <v>12668</v>
      </c>
      <c r="L218" s="35">
        <v>0</v>
      </c>
      <c r="M218" s="35">
        <v>0</v>
      </c>
      <c r="N218" s="37">
        <f t="shared" si="70"/>
        <v>29.407999999999998</v>
      </c>
      <c r="O218" s="37">
        <f t="shared" si="71"/>
        <v>0</v>
      </c>
      <c r="P218" s="40">
        <f t="shared" si="72"/>
        <v>0.23999999999989541</v>
      </c>
      <c r="Q218" s="40">
        <f t="shared" si="73"/>
        <v>101.2</v>
      </c>
      <c r="S218" s="40">
        <v>0.23999999999989541</v>
      </c>
      <c r="T218" s="35">
        <v>100</v>
      </c>
      <c r="U218" s="76" t="s">
        <v>546</v>
      </c>
    </row>
    <row r="219" spans="1:23">
      <c r="A219" s="76" t="s">
        <v>690</v>
      </c>
      <c r="D219" s="76"/>
      <c r="F219" s="37"/>
      <c r="I219" s="37">
        <v>31.637</v>
      </c>
      <c r="J219" s="37">
        <v>29.353999999999999</v>
      </c>
      <c r="K219" s="35">
        <v>7236</v>
      </c>
      <c r="L219" s="35">
        <v>112</v>
      </c>
      <c r="M219" s="35">
        <v>214</v>
      </c>
      <c r="N219" s="37">
        <f t="shared" si="70"/>
        <v>29.436999999999998</v>
      </c>
      <c r="O219" s="37">
        <f t="shared" si="71"/>
        <v>4.3110288283522875E-2</v>
      </c>
      <c r="P219" s="40">
        <f t="shared" si="72"/>
        <v>1.1099999999999</v>
      </c>
      <c r="Q219" s="40">
        <f t="shared" si="73"/>
        <v>93.550772004764141</v>
      </c>
      <c r="S219" s="40">
        <v>1.1099999999999</v>
      </c>
      <c r="T219" s="35">
        <v>93.550772004764141</v>
      </c>
      <c r="U219" s="76" t="s">
        <v>547</v>
      </c>
    </row>
    <row r="220" spans="1:23">
      <c r="A220" s="76" t="s">
        <v>691</v>
      </c>
      <c r="D220" s="76"/>
      <c r="F220" s="37"/>
      <c r="I220" s="37">
        <v>31.672999999999998</v>
      </c>
      <c r="J220" s="37">
        <v>29.37</v>
      </c>
      <c r="K220" s="35">
        <v>7792</v>
      </c>
      <c r="L220" s="35">
        <v>0</v>
      </c>
      <c r="M220" s="35">
        <v>0</v>
      </c>
      <c r="N220" s="37">
        <f t="shared" si="70"/>
        <v>29.417000000000002</v>
      </c>
      <c r="O220" s="37">
        <f t="shared" si="71"/>
        <v>0</v>
      </c>
      <c r="P220" s="40">
        <f t="shared" si="72"/>
        <v>0.50999999999999091</v>
      </c>
      <c r="Q220" s="40">
        <f t="shared" si="73"/>
        <v>101.2</v>
      </c>
      <c r="S220" s="40">
        <v>0.50999999999999091</v>
      </c>
      <c r="T220" s="35">
        <v>100</v>
      </c>
      <c r="U220" s="76" t="s">
        <v>547</v>
      </c>
    </row>
    <row r="221" spans="1:23">
      <c r="A221" s="76" t="s">
        <v>692</v>
      </c>
      <c r="D221" s="76"/>
      <c r="F221" s="37"/>
      <c r="I221" s="37">
        <v>31.626000000000001</v>
      </c>
      <c r="J221" s="37">
        <v>29.305</v>
      </c>
      <c r="K221" s="35">
        <v>7060</v>
      </c>
      <c r="L221" s="35">
        <v>0</v>
      </c>
      <c r="M221" s="35">
        <v>0</v>
      </c>
      <c r="N221" s="37">
        <f t="shared" si="70"/>
        <v>29.398999999999997</v>
      </c>
      <c r="O221" s="37">
        <f t="shared" si="71"/>
        <v>0</v>
      </c>
      <c r="P221" s="40">
        <f t="shared" si="72"/>
        <v>-3.0000000000086402E-2</v>
      </c>
      <c r="Q221" s="40">
        <f t="shared" si="73"/>
        <v>101.2</v>
      </c>
      <c r="S221" s="40">
        <v>-3.0000000000086402E-2</v>
      </c>
      <c r="T221" s="35">
        <v>100</v>
      </c>
      <c r="U221" s="76" t="s">
        <v>547</v>
      </c>
    </row>
    <row r="222" spans="1:23">
      <c r="A222" s="76" t="s">
        <v>693</v>
      </c>
      <c r="D222" s="76"/>
      <c r="F222" s="37"/>
      <c r="I222" s="37">
        <v>31.652000000000001</v>
      </c>
      <c r="J222" s="37">
        <v>29.303999999999998</v>
      </c>
      <c r="K222" s="35">
        <v>9106</v>
      </c>
      <c r="L222" s="35">
        <v>0</v>
      </c>
      <c r="M222" s="35">
        <v>0</v>
      </c>
      <c r="N222" s="37">
        <f t="shared" si="70"/>
        <v>29.371999999999996</v>
      </c>
      <c r="O222" s="37">
        <f t="shared" si="71"/>
        <v>0</v>
      </c>
      <c r="P222" s="40">
        <f t="shared" si="72"/>
        <v>-0.84000000000014552</v>
      </c>
      <c r="Q222" s="40">
        <f t="shared" si="73"/>
        <v>101.2</v>
      </c>
      <c r="S222" s="40">
        <v>0</v>
      </c>
      <c r="T222" s="35">
        <v>100</v>
      </c>
      <c r="U222" s="76" t="s">
        <v>548</v>
      </c>
    </row>
    <row r="223" spans="1:23">
      <c r="A223" s="76" t="s">
        <v>694</v>
      </c>
      <c r="D223" s="76"/>
      <c r="F223" s="37"/>
      <c r="I223" s="37">
        <v>31.635000000000002</v>
      </c>
      <c r="J223" s="37">
        <v>29.34</v>
      </c>
      <c r="K223" s="35">
        <v>4987</v>
      </c>
      <c r="L223" s="35">
        <v>1126</v>
      </c>
      <c r="M223" s="35">
        <v>578</v>
      </c>
      <c r="N223" s="37">
        <f t="shared" si="70"/>
        <v>29.424999999999997</v>
      </c>
      <c r="O223" s="37">
        <f t="shared" si="71"/>
        <v>0.25467045284710804</v>
      </c>
      <c r="P223" s="40">
        <f t="shared" si="72"/>
        <v>0.74999999999988631</v>
      </c>
      <c r="Q223" s="40">
        <f t="shared" si="73"/>
        <v>60.344621060047587</v>
      </c>
      <c r="S223" s="40">
        <v>0.74999999999988631</v>
      </c>
      <c r="T223" s="35">
        <v>60.344621060047587</v>
      </c>
      <c r="U223" s="76" t="s">
        <v>548</v>
      </c>
    </row>
    <row r="224" spans="1:23">
      <c r="A224" s="76" t="s">
        <v>695</v>
      </c>
      <c r="D224" s="76"/>
      <c r="F224" s="37"/>
      <c r="I224" s="37">
        <v>31.72</v>
      </c>
      <c r="J224" s="37">
        <v>29.495999999999999</v>
      </c>
      <c r="K224" s="35">
        <v>11</v>
      </c>
      <c r="L224" s="35">
        <v>2603</v>
      </c>
      <c r="M224" s="35">
        <v>1125</v>
      </c>
      <c r="N224" s="37">
        <f t="shared" si="70"/>
        <v>29.495999999999999</v>
      </c>
      <c r="O224" s="37">
        <f t="shared" si="71"/>
        <v>0.99705803690826422</v>
      </c>
      <c r="P224" s="40">
        <f t="shared" si="72"/>
        <v>2.8799999999999955</v>
      </c>
      <c r="Q224" s="40">
        <f t="shared" si="73"/>
        <v>0.75982933194927682</v>
      </c>
      <c r="S224" s="40">
        <v>2.8799999999999955</v>
      </c>
      <c r="T224" s="35">
        <v>0</v>
      </c>
      <c r="U224" s="76" t="s">
        <v>548</v>
      </c>
    </row>
    <row r="225" spans="1:23">
      <c r="A225" s="76" t="s">
        <v>696</v>
      </c>
      <c r="D225" s="76"/>
      <c r="F225" s="37"/>
      <c r="I225" s="37">
        <v>31.68</v>
      </c>
      <c r="J225" s="37">
        <v>29.373000000000001</v>
      </c>
      <c r="K225" s="35">
        <v>7270</v>
      </c>
      <c r="L225" s="35">
        <v>251</v>
      </c>
      <c r="M225" s="35">
        <v>101</v>
      </c>
      <c r="N225" s="37">
        <f t="shared" si="70"/>
        <v>29.413</v>
      </c>
      <c r="O225" s="37">
        <f t="shared" si="71"/>
        <v>4.6182104434531621E-2</v>
      </c>
      <c r="P225" s="40">
        <f t="shared" si="72"/>
        <v>0.38999999999998636</v>
      </c>
      <c r="Q225" s="40">
        <f t="shared" si="73"/>
        <v>93.017133364101397</v>
      </c>
      <c r="S225" s="40">
        <v>0.38999999999998636</v>
      </c>
      <c r="T225" s="35">
        <v>93.017133364101397</v>
      </c>
      <c r="U225" s="76" t="s">
        <v>549</v>
      </c>
    </row>
    <row r="226" spans="1:23">
      <c r="A226" s="76" t="s">
        <v>697</v>
      </c>
      <c r="D226" s="76"/>
      <c r="F226" s="37"/>
      <c r="I226" s="37">
        <v>31.677</v>
      </c>
      <c r="J226" s="37">
        <v>29.356999999999999</v>
      </c>
      <c r="K226" s="35">
        <v>4668</v>
      </c>
      <c r="L226" s="35">
        <v>1017</v>
      </c>
      <c r="M226" s="35">
        <v>437</v>
      </c>
      <c r="N226" s="37">
        <f t="shared" si="70"/>
        <v>29.4</v>
      </c>
      <c r="O226" s="37">
        <f t="shared" si="71"/>
        <v>0.23750408363279973</v>
      </c>
      <c r="P226" s="40">
        <f t="shared" si="72"/>
        <v>0</v>
      </c>
      <c r="Q226" s="40">
        <f t="shared" si="73"/>
        <v>62.770729726103909</v>
      </c>
      <c r="S226" s="40">
        <v>0</v>
      </c>
      <c r="T226" s="35">
        <v>62.770729726103909</v>
      </c>
      <c r="U226" s="76" t="s">
        <v>549</v>
      </c>
    </row>
    <row r="227" spans="1:23">
      <c r="A227" s="76" t="s">
        <v>698</v>
      </c>
      <c r="D227" s="76"/>
      <c r="F227" s="37"/>
      <c r="I227" s="37">
        <v>31.661999999999999</v>
      </c>
      <c r="J227" s="37">
        <v>29.367000000000001</v>
      </c>
      <c r="K227" s="35">
        <v>3993</v>
      </c>
      <c r="L227" s="35">
        <v>1148</v>
      </c>
      <c r="M227" s="35">
        <v>522</v>
      </c>
      <c r="N227" s="37">
        <f t="shared" si="70"/>
        <v>29.425000000000001</v>
      </c>
      <c r="O227" s="37">
        <f t="shared" si="71"/>
        <v>0.29489669786332334</v>
      </c>
      <c r="P227" s="40">
        <f t="shared" si="72"/>
        <v>0.75</v>
      </c>
      <c r="Q227" s="40">
        <f t="shared" si="73"/>
        <v>54.845097974344462</v>
      </c>
      <c r="S227" s="40">
        <v>0.75</v>
      </c>
      <c r="T227" s="35">
        <v>54.845097974344462</v>
      </c>
      <c r="U227" s="76" t="s">
        <v>549</v>
      </c>
    </row>
    <row r="228" spans="1:23">
      <c r="A228" s="76" t="s">
        <v>699</v>
      </c>
      <c r="D228" s="76"/>
      <c r="F228" s="37"/>
      <c r="I228" s="37">
        <v>31.675000000000001</v>
      </c>
      <c r="J228" s="37">
        <v>29.364999999999998</v>
      </c>
      <c r="K228" s="35">
        <v>5199</v>
      </c>
      <c r="L228" s="35">
        <v>869</v>
      </c>
      <c r="M228" s="35">
        <v>420</v>
      </c>
      <c r="N228" s="37">
        <f t="shared" si="70"/>
        <v>29.409999999999997</v>
      </c>
      <c r="O228" s="37">
        <f t="shared" si="71"/>
        <v>0.19867447595561036</v>
      </c>
      <c r="P228" s="40">
        <f t="shared" si="72"/>
        <v>0.29999999999995453</v>
      </c>
      <c r="Q228" s="40">
        <f t="shared" si="73"/>
        <v>68.4332997102875</v>
      </c>
      <c r="S228" s="40">
        <v>0.29999999999995453</v>
      </c>
      <c r="T228" s="35">
        <v>68.4332997102875</v>
      </c>
      <c r="U228" s="76" t="s">
        <v>550</v>
      </c>
    </row>
    <row r="229" spans="1:23">
      <c r="A229" s="76" t="s">
        <v>700</v>
      </c>
      <c r="D229" s="76"/>
      <c r="F229" s="37"/>
      <c r="I229" s="37">
        <v>31.663</v>
      </c>
      <c r="J229" s="37">
        <v>29.385000000000002</v>
      </c>
      <c r="K229" s="35">
        <v>7760</v>
      </c>
      <c r="L229" s="35">
        <v>0</v>
      </c>
      <c r="M229" s="35">
        <v>0</v>
      </c>
      <c r="N229" s="37">
        <f t="shared" si="70"/>
        <v>29.442</v>
      </c>
      <c r="O229" s="37">
        <f t="shared" si="71"/>
        <v>0</v>
      </c>
      <c r="P229" s="40">
        <f t="shared" si="72"/>
        <v>1.2599999999999909</v>
      </c>
      <c r="Q229" s="40">
        <f t="shared" si="73"/>
        <v>101.2</v>
      </c>
      <c r="S229" s="40">
        <v>1.2599999999999909</v>
      </c>
      <c r="T229" s="35">
        <v>100</v>
      </c>
      <c r="U229" s="76" t="s">
        <v>550</v>
      </c>
    </row>
    <row r="230" spans="1:23">
      <c r="A230" s="76" t="s">
        <v>701</v>
      </c>
      <c r="D230" s="76"/>
      <c r="F230" s="37"/>
      <c r="I230" s="37">
        <v>31.678000000000001</v>
      </c>
      <c r="J230" s="37">
        <v>29.381</v>
      </c>
      <c r="K230" s="35">
        <v>2448</v>
      </c>
      <c r="L230" s="35">
        <v>1789</v>
      </c>
      <c r="M230" s="35">
        <v>857</v>
      </c>
      <c r="N230" s="37">
        <f t="shared" si="70"/>
        <v>29.422999999999998</v>
      </c>
      <c r="O230" s="37">
        <f t="shared" si="71"/>
        <v>0.51943462897526504</v>
      </c>
      <c r="P230" s="40">
        <f t="shared" si="72"/>
        <v>0.68999999999994088</v>
      </c>
      <c r="Q230" s="40">
        <f t="shared" si="73"/>
        <v>28.927187254179728</v>
      </c>
      <c r="S230" s="40">
        <v>0.68999999999994088</v>
      </c>
      <c r="T230" s="35">
        <v>28.927187254179728</v>
      </c>
      <c r="U230" s="76" t="s">
        <v>550</v>
      </c>
    </row>
    <row r="231" spans="1:23">
      <c r="A231" s="79" t="s">
        <v>540</v>
      </c>
      <c r="B231" s="79"/>
      <c r="C231" s="79"/>
      <c r="D231" s="79"/>
      <c r="E231" s="119"/>
      <c r="F231" s="125"/>
      <c r="G231" s="79"/>
      <c r="H231" s="79"/>
      <c r="I231" s="125">
        <f t="shared" ref="I231:Q231" si="74">AVERAGE(I195:I230)</f>
        <v>31.664755555555562</v>
      </c>
      <c r="J231" s="125">
        <f t="shared" si="74"/>
        <v>29.364755555555561</v>
      </c>
      <c r="K231" s="122">
        <f t="shared" si="74"/>
        <v>5123.1388888888887</v>
      </c>
      <c r="L231" s="122">
        <f t="shared" si="74"/>
        <v>866.91666666666663</v>
      </c>
      <c r="M231" s="122">
        <f t="shared" si="74"/>
        <v>418.02777777777777</v>
      </c>
      <c r="N231" s="125">
        <f t="shared" si="74"/>
        <v>29.419999999999998</v>
      </c>
      <c r="O231" s="125">
        <f t="shared" si="74"/>
        <v>0.28407481510700716</v>
      </c>
      <c r="P231" s="121">
        <f t="shared" si="74"/>
        <v>0.59999999999996279</v>
      </c>
      <c r="Q231" s="121">
        <f t="shared" si="74"/>
        <v>64.449735328728323</v>
      </c>
      <c r="R231" s="79"/>
      <c r="S231" s="121">
        <f>AVERAGE(S195:S212)</f>
        <v>0.52711111111109021</v>
      </c>
      <c r="T231" s="122">
        <f>AVERAGE(T195:T212)</f>
        <v>51.714420884122553</v>
      </c>
    </row>
    <row r="232" spans="1:23">
      <c r="A232" s="76" t="s">
        <v>36</v>
      </c>
      <c r="B232" s="76" t="s">
        <v>308</v>
      </c>
      <c r="C232" s="76" t="s">
        <v>309</v>
      </c>
      <c r="D232" s="76">
        <v>1</v>
      </c>
      <c r="F232" s="37">
        <v>4.0389999999999997</v>
      </c>
      <c r="G232" s="76">
        <v>4.024</v>
      </c>
      <c r="I232" s="37">
        <v>31.754000000000001</v>
      </c>
      <c r="J232" s="37">
        <v>29.506</v>
      </c>
      <c r="K232" s="35">
        <v>9174</v>
      </c>
      <c r="L232" s="35">
        <v>0</v>
      </c>
      <c r="M232" s="35">
        <v>0</v>
      </c>
      <c r="N232" s="37">
        <f t="shared" ref="N232:N247" si="75">(J232)-(I232-31.72)</f>
        <v>29.471999999999998</v>
      </c>
      <c r="O232" s="37">
        <f t="shared" ref="O232:O247" si="76">(M232+L232)/(K232+L232+M232)</f>
        <v>0</v>
      </c>
      <c r="P232" s="40">
        <f t="shared" ref="P232:P247" si="77">(30*N232)-882</f>
        <v>2.1599999999999682</v>
      </c>
      <c r="Q232" s="40">
        <f t="shared" ref="Q232:Q247" si="78">(80.4*O232*O232)-(180.9*O232)+101.2</f>
        <v>101.2</v>
      </c>
      <c r="S232" s="40">
        <v>2.1599999999999682</v>
      </c>
      <c r="T232" s="35">
        <v>100</v>
      </c>
      <c r="U232" s="76" t="s">
        <v>545</v>
      </c>
    </row>
    <row r="233" spans="1:23">
      <c r="A233" s="76" t="s">
        <v>37</v>
      </c>
      <c r="B233" s="76" t="s">
        <v>308</v>
      </c>
      <c r="C233" s="76" t="s">
        <v>309</v>
      </c>
      <c r="D233" s="76">
        <v>2</v>
      </c>
      <c r="F233" s="37">
        <v>4.0049999999999999</v>
      </c>
      <c r="G233" s="76">
        <v>3.9870000000000001</v>
      </c>
      <c r="I233" s="37">
        <v>31.652999999999999</v>
      </c>
      <c r="J233" s="37">
        <v>29.3522</v>
      </c>
      <c r="K233" s="35">
        <v>7291</v>
      </c>
      <c r="L233" s="35">
        <v>0</v>
      </c>
      <c r="M233" s="35">
        <v>0</v>
      </c>
      <c r="N233" s="37">
        <f t="shared" si="75"/>
        <v>29.4192</v>
      </c>
      <c r="O233" s="37">
        <f t="shared" si="76"/>
        <v>0</v>
      </c>
      <c r="P233" s="40">
        <f t="shared" si="77"/>
        <v>0.57600000000002183</v>
      </c>
      <c r="Q233" s="40">
        <f t="shared" si="78"/>
        <v>101.2</v>
      </c>
      <c r="S233" s="40">
        <v>0.57600000000002183</v>
      </c>
      <c r="T233" s="35">
        <v>100</v>
      </c>
      <c r="U233" s="76" t="s">
        <v>545</v>
      </c>
      <c r="V233" s="40">
        <f>AVERAGE(S232:S234)</f>
        <v>1.3220000000000027</v>
      </c>
      <c r="W233" s="35">
        <f>AVERAGE(T232:T234)</f>
        <v>100</v>
      </c>
    </row>
    <row r="234" spans="1:23">
      <c r="A234" s="76" t="s">
        <v>38</v>
      </c>
      <c r="B234" s="76" t="s">
        <v>308</v>
      </c>
      <c r="C234" s="76" t="s">
        <v>309</v>
      </c>
      <c r="D234" s="76">
        <v>3</v>
      </c>
      <c r="F234" s="37">
        <v>4.09</v>
      </c>
      <c r="G234" s="76">
        <v>4.0780000000000003</v>
      </c>
      <c r="I234" s="37">
        <v>31.713999999999999</v>
      </c>
      <c r="J234" s="37">
        <v>29.434999999999999</v>
      </c>
      <c r="K234" s="35">
        <v>7769</v>
      </c>
      <c r="L234" s="35">
        <v>0</v>
      </c>
      <c r="M234" s="35">
        <v>0</v>
      </c>
      <c r="N234" s="37">
        <f t="shared" si="75"/>
        <v>29.440999999999999</v>
      </c>
      <c r="O234" s="37">
        <f t="shared" si="76"/>
        <v>0</v>
      </c>
      <c r="P234" s="40">
        <f t="shared" si="77"/>
        <v>1.2300000000000182</v>
      </c>
      <c r="Q234" s="40">
        <f t="shared" si="78"/>
        <v>101.2</v>
      </c>
      <c r="S234" s="40">
        <v>1.2300000000000182</v>
      </c>
      <c r="T234" s="35">
        <v>100</v>
      </c>
      <c r="U234" s="76" t="s">
        <v>545</v>
      </c>
    </row>
    <row r="235" spans="1:23">
      <c r="A235" s="76" t="s">
        <v>39</v>
      </c>
      <c r="B235" s="76" t="s">
        <v>308</v>
      </c>
      <c r="C235" s="76" t="s">
        <v>310</v>
      </c>
      <c r="D235" s="76">
        <v>1</v>
      </c>
      <c r="F235" s="37">
        <v>4.0830000000000002</v>
      </c>
      <c r="G235" s="76">
        <v>3.8969999999999998</v>
      </c>
      <c r="I235" s="37">
        <v>31.600999999999999</v>
      </c>
      <c r="J235" s="37">
        <v>29.361000000000001</v>
      </c>
      <c r="K235" s="35">
        <v>7855</v>
      </c>
      <c r="L235" s="35">
        <v>0</v>
      </c>
      <c r="M235" s="35">
        <v>0</v>
      </c>
      <c r="N235" s="37">
        <f t="shared" si="75"/>
        <v>29.48</v>
      </c>
      <c r="O235" s="37">
        <f t="shared" si="76"/>
        <v>0</v>
      </c>
      <c r="P235" s="40">
        <f t="shared" si="77"/>
        <v>2.3999999999999773</v>
      </c>
      <c r="Q235" s="40">
        <f t="shared" si="78"/>
        <v>101.2</v>
      </c>
      <c r="S235" s="40">
        <v>2.3999999999999773</v>
      </c>
      <c r="T235" s="35">
        <v>100</v>
      </c>
      <c r="U235" s="76" t="s">
        <v>546</v>
      </c>
    </row>
    <row r="236" spans="1:23">
      <c r="A236" s="76" t="s">
        <v>40</v>
      </c>
      <c r="B236" s="76" t="s">
        <v>308</v>
      </c>
      <c r="C236" s="76" t="s">
        <v>310</v>
      </c>
      <c r="D236" s="76">
        <v>2</v>
      </c>
      <c r="F236" s="37">
        <v>4.0590000000000002</v>
      </c>
      <c r="G236" s="76">
        <v>3.8580000000000001</v>
      </c>
      <c r="I236" s="37">
        <v>31.690999999999999</v>
      </c>
      <c r="J236" s="37">
        <v>29.440999999999999</v>
      </c>
      <c r="K236" s="35">
        <v>6935</v>
      </c>
      <c r="L236" s="35">
        <v>0</v>
      </c>
      <c r="M236" s="35">
        <v>0</v>
      </c>
      <c r="N236" s="37">
        <f t="shared" si="75"/>
        <v>29.47</v>
      </c>
      <c r="O236" s="37">
        <f t="shared" si="76"/>
        <v>0</v>
      </c>
      <c r="P236" s="40">
        <f t="shared" si="77"/>
        <v>2.0999999999999091</v>
      </c>
      <c r="Q236" s="40">
        <f t="shared" si="78"/>
        <v>101.2</v>
      </c>
      <c r="S236" s="40">
        <v>2.1</v>
      </c>
      <c r="T236" s="35">
        <v>100</v>
      </c>
      <c r="U236" s="76" t="s">
        <v>546</v>
      </c>
    </row>
    <row r="237" spans="1:23">
      <c r="A237" s="76" t="s">
        <v>41</v>
      </c>
      <c r="B237" s="76" t="s">
        <v>308</v>
      </c>
      <c r="C237" s="76" t="s">
        <v>310</v>
      </c>
      <c r="D237" s="76">
        <v>3</v>
      </c>
      <c r="F237" s="37">
        <v>3.9649999999999999</v>
      </c>
      <c r="G237" s="76">
        <v>3.7679999999999998</v>
      </c>
      <c r="I237" s="37">
        <v>31.53</v>
      </c>
      <c r="J237" s="37">
        <v>29.297000000000001</v>
      </c>
      <c r="K237" s="35">
        <v>7325</v>
      </c>
      <c r="L237" s="35">
        <v>0</v>
      </c>
      <c r="M237" s="35">
        <v>0</v>
      </c>
      <c r="N237" s="37">
        <f t="shared" si="75"/>
        <v>29.486999999999998</v>
      </c>
      <c r="O237" s="37">
        <f t="shared" si="76"/>
        <v>0</v>
      </c>
      <c r="P237" s="40">
        <f t="shared" si="77"/>
        <v>2.6099999999999</v>
      </c>
      <c r="Q237" s="40">
        <f t="shared" si="78"/>
        <v>101.2</v>
      </c>
      <c r="S237" s="40">
        <v>2.6099999999999</v>
      </c>
      <c r="T237" s="35">
        <v>100</v>
      </c>
      <c r="U237" s="76" t="s">
        <v>546</v>
      </c>
    </row>
    <row r="238" spans="1:23">
      <c r="A238" s="76" t="s">
        <v>42</v>
      </c>
      <c r="B238" s="76" t="s">
        <v>308</v>
      </c>
      <c r="C238" s="76" t="s">
        <v>311</v>
      </c>
      <c r="D238" s="76">
        <v>1</v>
      </c>
      <c r="F238" s="37">
        <v>3.996</v>
      </c>
      <c r="G238" s="76">
        <v>3.9369999999999998</v>
      </c>
      <c r="I238" s="37">
        <v>31.722000000000001</v>
      </c>
      <c r="J238" s="37">
        <v>29.446999999999999</v>
      </c>
      <c r="K238" s="35">
        <v>8127</v>
      </c>
      <c r="L238" s="35">
        <v>0</v>
      </c>
      <c r="M238" s="35">
        <v>0</v>
      </c>
      <c r="N238" s="37">
        <f t="shared" si="75"/>
        <v>29.444999999999997</v>
      </c>
      <c r="O238" s="37">
        <f t="shared" si="76"/>
        <v>0</v>
      </c>
      <c r="P238" s="40">
        <f t="shared" si="77"/>
        <v>1.3499999999999091</v>
      </c>
      <c r="Q238" s="40">
        <f t="shared" si="78"/>
        <v>101.2</v>
      </c>
      <c r="S238" s="40">
        <v>1.3499999999999091</v>
      </c>
      <c r="T238" s="35">
        <v>100</v>
      </c>
      <c r="U238" s="76" t="s">
        <v>547</v>
      </c>
    </row>
    <row r="239" spans="1:23">
      <c r="A239" s="76" t="s">
        <v>43</v>
      </c>
      <c r="B239" s="76" t="s">
        <v>308</v>
      </c>
      <c r="C239" s="76" t="s">
        <v>311</v>
      </c>
      <c r="D239" s="76">
        <v>2</v>
      </c>
      <c r="F239" s="37">
        <v>3.9809999999999999</v>
      </c>
      <c r="G239" s="76">
        <v>3.9180000000000001</v>
      </c>
      <c r="I239" s="37">
        <v>31.754000000000001</v>
      </c>
      <c r="J239" s="37">
        <v>29.469000000000001</v>
      </c>
      <c r="K239" s="35">
        <v>8263</v>
      </c>
      <c r="L239" s="35">
        <v>0</v>
      </c>
      <c r="M239" s="35">
        <v>0</v>
      </c>
      <c r="N239" s="37">
        <f t="shared" si="75"/>
        <v>29.434999999999999</v>
      </c>
      <c r="O239" s="37">
        <f t="shared" si="76"/>
        <v>0</v>
      </c>
      <c r="P239" s="40">
        <f t="shared" si="77"/>
        <v>1.0499999999999545</v>
      </c>
      <c r="Q239" s="40">
        <f t="shared" si="78"/>
        <v>101.2</v>
      </c>
      <c r="S239" s="40">
        <v>1.0499999999999545</v>
      </c>
      <c r="T239" s="35">
        <v>100</v>
      </c>
      <c r="U239" s="76" t="s">
        <v>547</v>
      </c>
    </row>
    <row r="240" spans="1:23">
      <c r="A240" s="76" t="s">
        <v>44</v>
      </c>
      <c r="B240" s="76" t="s">
        <v>308</v>
      </c>
      <c r="C240" s="76" t="s">
        <v>311</v>
      </c>
      <c r="D240" s="76">
        <v>3</v>
      </c>
      <c r="F240" s="37">
        <v>4.0739999999999998</v>
      </c>
      <c r="G240" s="76">
        <v>4.0069999999999997</v>
      </c>
      <c r="I240" s="37">
        <v>31.667000000000002</v>
      </c>
      <c r="J240" s="37">
        <v>29.46</v>
      </c>
      <c r="K240" s="35">
        <v>6974</v>
      </c>
      <c r="L240" s="35">
        <v>0</v>
      </c>
      <c r="M240" s="35">
        <v>0</v>
      </c>
      <c r="N240" s="37">
        <f t="shared" si="75"/>
        <v>29.512999999999998</v>
      </c>
      <c r="O240" s="37">
        <f t="shared" si="76"/>
        <v>0</v>
      </c>
      <c r="P240" s="40">
        <f t="shared" si="77"/>
        <v>3.3899999999999864</v>
      </c>
      <c r="Q240" s="40">
        <f t="shared" si="78"/>
        <v>101.2</v>
      </c>
      <c r="S240" s="40">
        <v>3.3899999999999864</v>
      </c>
      <c r="T240" s="35">
        <v>100</v>
      </c>
      <c r="U240" s="76" t="s">
        <v>547</v>
      </c>
    </row>
    <row r="241" spans="1:23">
      <c r="A241" s="76" t="s">
        <v>45</v>
      </c>
      <c r="B241" s="76" t="s">
        <v>308</v>
      </c>
      <c r="C241" s="76" t="s">
        <v>312</v>
      </c>
      <c r="D241" s="76">
        <v>1</v>
      </c>
      <c r="F241" s="37">
        <v>4.056</v>
      </c>
      <c r="G241" s="76">
        <v>3.9420000000000002</v>
      </c>
      <c r="I241" s="37">
        <v>31.73</v>
      </c>
      <c r="J241" s="37">
        <v>29.49</v>
      </c>
      <c r="K241" s="35">
        <v>8045</v>
      </c>
      <c r="L241" s="35">
        <v>0</v>
      </c>
      <c r="M241" s="35">
        <v>0</v>
      </c>
      <c r="N241" s="37">
        <f t="shared" si="75"/>
        <v>29.479999999999997</v>
      </c>
      <c r="O241" s="37">
        <f t="shared" si="76"/>
        <v>0</v>
      </c>
      <c r="P241" s="40">
        <f t="shared" si="77"/>
        <v>2.3999999999998636</v>
      </c>
      <c r="Q241" s="40">
        <f t="shared" si="78"/>
        <v>101.2</v>
      </c>
      <c r="S241" s="40">
        <v>2.3999999999998636</v>
      </c>
      <c r="T241" s="35">
        <v>100</v>
      </c>
      <c r="U241" s="76" t="s">
        <v>548</v>
      </c>
    </row>
    <row r="242" spans="1:23">
      <c r="A242" s="76" t="s">
        <v>46</v>
      </c>
      <c r="B242" s="76" t="s">
        <v>308</v>
      </c>
      <c r="C242" s="76" t="s">
        <v>312</v>
      </c>
      <c r="D242" s="76">
        <v>2</v>
      </c>
      <c r="F242" s="37">
        <v>4.0780000000000003</v>
      </c>
      <c r="G242" s="76">
        <v>3.9980000000000002</v>
      </c>
      <c r="I242" s="37">
        <v>31.672000000000001</v>
      </c>
      <c r="J242" s="37">
        <v>29.431999999999999</v>
      </c>
      <c r="K242" s="35">
        <v>8011</v>
      </c>
      <c r="L242" s="35">
        <v>0</v>
      </c>
      <c r="M242" s="35">
        <v>0</v>
      </c>
      <c r="N242" s="37">
        <f t="shared" si="75"/>
        <v>29.479999999999997</v>
      </c>
      <c r="O242" s="37">
        <f t="shared" si="76"/>
        <v>0</v>
      </c>
      <c r="P242" s="40">
        <f t="shared" si="77"/>
        <v>2.3999999999998636</v>
      </c>
      <c r="Q242" s="40">
        <f t="shared" si="78"/>
        <v>101.2</v>
      </c>
      <c r="S242" s="40">
        <v>2.3999999999998636</v>
      </c>
      <c r="T242" s="35">
        <v>100</v>
      </c>
      <c r="U242" s="76" t="s">
        <v>548</v>
      </c>
    </row>
    <row r="243" spans="1:23">
      <c r="A243" s="76" t="s">
        <v>47</v>
      </c>
      <c r="B243" s="76" t="s">
        <v>308</v>
      </c>
      <c r="C243" s="76" t="s">
        <v>312</v>
      </c>
      <c r="D243" s="76">
        <v>3</v>
      </c>
      <c r="F243" s="37">
        <v>3.9849999999999999</v>
      </c>
      <c r="G243" s="76">
        <v>3.851</v>
      </c>
      <c r="I243" s="37">
        <v>31.666</v>
      </c>
      <c r="J243" s="37">
        <v>29.41</v>
      </c>
      <c r="K243" s="35">
        <v>9017</v>
      </c>
      <c r="L243" s="35">
        <v>0</v>
      </c>
      <c r="M243" s="35">
        <v>0</v>
      </c>
      <c r="N243" s="37">
        <f t="shared" si="75"/>
        <v>29.463999999999999</v>
      </c>
      <c r="O243" s="37">
        <f t="shared" si="76"/>
        <v>0</v>
      </c>
      <c r="P243" s="40">
        <f t="shared" si="77"/>
        <v>1.9199999999999591</v>
      </c>
      <c r="Q243" s="40">
        <f t="shared" si="78"/>
        <v>101.2</v>
      </c>
      <c r="S243" s="40">
        <v>1.9199999999999591</v>
      </c>
      <c r="T243" s="35">
        <v>100</v>
      </c>
      <c r="U243" s="76" t="s">
        <v>548</v>
      </c>
    </row>
    <row r="244" spans="1:23">
      <c r="A244" s="76" t="s">
        <v>48</v>
      </c>
      <c r="B244" s="76" t="s">
        <v>308</v>
      </c>
      <c r="C244" s="76" t="s">
        <v>313</v>
      </c>
      <c r="D244" s="76">
        <v>1</v>
      </c>
      <c r="F244" s="37">
        <v>4.0579999999999998</v>
      </c>
      <c r="G244" s="76">
        <v>4.0259999999999998</v>
      </c>
      <c r="I244" s="37">
        <v>31.73</v>
      </c>
      <c r="J244" s="37">
        <v>29.466000000000001</v>
      </c>
      <c r="K244" s="35">
        <v>8008</v>
      </c>
      <c r="L244" s="35">
        <v>0</v>
      </c>
      <c r="M244" s="35">
        <v>0</v>
      </c>
      <c r="N244" s="37">
        <f t="shared" si="75"/>
        <v>29.456</v>
      </c>
      <c r="O244" s="37">
        <f t="shared" si="76"/>
        <v>0</v>
      </c>
      <c r="P244" s="40">
        <f t="shared" si="77"/>
        <v>1.67999999999995</v>
      </c>
      <c r="Q244" s="40">
        <f t="shared" si="78"/>
        <v>101.2</v>
      </c>
      <c r="S244" s="40">
        <v>1.67999999999995</v>
      </c>
      <c r="T244" s="35">
        <v>100</v>
      </c>
      <c r="U244" s="76" t="s">
        <v>549</v>
      </c>
    </row>
    <row r="245" spans="1:23">
      <c r="A245" s="76" t="s">
        <v>49</v>
      </c>
      <c r="B245" s="76" t="s">
        <v>308</v>
      </c>
      <c r="C245" s="76" t="s">
        <v>313</v>
      </c>
      <c r="D245" s="76">
        <v>2</v>
      </c>
      <c r="F245" s="37">
        <v>4.048</v>
      </c>
      <c r="G245" s="76">
        <v>4.016</v>
      </c>
      <c r="I245" s="37">
        <v>31.698</v>
      </c>
      <c r="J245" s="37">
        <v>29.45</v>
      </c>
      <c r="K245" s="35">
        <v>7913</v>
      </c>
      <c r="L245" s="35">
        <v>0</v>
      </c>
      <c r="M245" s="35">
        <v>0</v>
      </c>
      <c r="N245" s="37">
        <f t="shared" si="75"/>
        <v>29.471999999999998</v>
      </c>
      <c r="O245" s="37">
        <f t="shared" si="76"/>
        <v>0</v>
      </c>
      <c r="P245" s="40">
        <f t="shared" si="77"/>
        <v>2.1599999999999682</v>
      </c>
      <c r="Q245" s="40">
        <f t="shared" si="78"/>
        <v>101.2</v>
      </c>
      <c r="S245" s="40">
        <v>2.1599999999999682</v>
      </c>
      <c r="T245" s="35">
        <v>100</v>
      </c>
      <c r="U245" s="76" t="s">
        <v>549</v>
      </c>
    </row>
    <row r="246" spans="1:23">
      <c r="A246" s="76" t="s">
        <v>50</v>
      </c>
      <c r="B246" s="76" t="s">
        <v>308</v>
      </c>
      <c r="C246" s="76" t="s">
        <v>313</v>
      </c>
      <c r="D246" s="76">
        <v>3</v>
      </c>
      <c r="F246" s="37">
        <v>3.9820000000000002</v>
      </c>
      <c r="G246" s="76">
        <v>3.952</v>
      </c>
      <c r="I246" s="37">
        <v>31.603300000000001</v>
      </c>
      <c r="J246" s="37">
        <v>29.347999999999999</v>
      </c>
      <c r="K246" s="35">
        <v>7543</v>
      </c>
      <c r="L246" s="35">
        <v>0</v>
      </c>
      <c r="M246" s="35">
        <v>0</v>
      </c>
      <c r="N246" s="37">
        <f t="shared" si="75"/>
        <v>29.464699999999997</v>
      </c>
      <c r="O246" s="37">
        <f t="shared" si="76"/>
        <v>0</v>
      </c>
      <c r="P246" s="40">
        <f t="shared" si="77"/>
        <v>1.9409999999999172</v>
      </c>
      <c r="Q246" s="40">
        <f t="shared" si="78"/>
        <v>101.2</v>
      </c>
      <c r="S246" s="40">
        <v>1.9</v>
      </c>
      <c r="T246" s="35">
        <v>100</v>
      </c>
      <c r="U246" s="76" t="s">
        <v>549</v>
      </c>
    </row>
    <row r="247" spans="1:23">
      <c r="A247" s="76" t="s">
        <v>51</v>
      </c>
      <c r="B247" s="76" t="s">
        <v>308</v>
      </c>
      <c r="C247" s="76" t="s">
        <v>314</v>
      </c>
      <c r="D247" s="76">
        <v>1</v>
      </c>
      <c r="F247" s="37">
        <v>4.0579999999999998</v>
      </c>
      <c r="G247" s="76">
        <v>3.9540000000000002</v>
      </c>
      <c r="I247" s="37">
        <v>31.706</v>
      </c>
      <c r="J247" s="37">
        <v>29.45</v>
      </c>
      <c r="K247" s="35">
        <v>8194</v>
      </c>
      <c r="L247" s="35">
        <v>0</v>
      </c>
      <c r="M247" s="35">
        <v>0</v>
      </c>
      <c r="N247" s="37">
        <f t="shared" si="75"/>
        <v>29.463999999999999</v>
      </c>
      <c r="O247" s="37">
        <f t="shared" si="76"/>
        <v>0</v>
      </c>
      <c r="P247" s="40">
        <f t="shared" si="77"/>
        <v>1.9199999999999591</v>
      </c>
      <c r="Q247" s="40">
        <f t="shared" si="78"/>
        <v>101.2</v>
      </c>
      <c r="S247" s="40">
        <v>1.9199999999999591</v>
      </c>
      <c r="T247" s="35">
        <v>100</v>
      </c>
      <c r="U247" s="76" t="s">
        <v>550</v>
      </c>
    </row>
    <row r="248" spans="1:23">
      <c r="A248" s="76" t="s">
        <v>52</v>
      </c>
      <c r="B248" s="76" t="s">
        <v>308</v>
      </c>
      <c r="C248" s="76" t="s">
        <v>314</v>
      </c>
      <c r="D248" s="76">
        <v>2</v>
      </c>
      <c r="F248" s="37">
        <v>4.0069999999999997</v>
      </c>
      <c r="G248" s="76">
        <v>3.8889999999999998</v>
      </c>
      <c r="I248" s="37">
        <v>31.681999999999999</v>
      </c>
      <c r="J248" s="37">
        <v>29.417999999999999</v>
      </c>
      <c r="K248" s="35">
        <v>7850</v>
      </c>
      <c r="L248" s="35">
        <v>0</v>
      </c>
      <c r="M248" s="35">
        <v>0</v>
      </c>
      <c r="N248" s="37">
        <f t="shared" ref="N248:N249" si="79">(J248)-(I248-31.72)</f>
        <v>29.456</v>
      </c>
      <c r="O248" s="37">
        <f t="shared" ref="O248:O249" si="80">(M248+L248)/(K248+L248+M248)</f>
        <v>0</v>
      </c>
      <c r="P248" s="40">
        <f t="shared" ref="P248:P249" si="81">(30*N248)-882</f>
        <v>1.67999999999995</v>
      </c>
      <c r="Q248" s="40">
        <f t="shared" ref="Q248:Q249" si="82">(80.4*O248*O248)-(180.9*O248)+101.2</f>
        <v>101.2</v>
      </c>
      <c r="S248" s="40">
        <v>1.67999999999995</v>
      </c>
      <c r="T248" s="35">
        <v>100</v>
      </c>
      <c r="U248" s="76" t="s">
        <v>550</v>
      </c>
    </row>
    <row r="249" spans="1:23">
      <c r="A249" s="76" t="s">
        <v>53</v>
      </c>
      <c r="B249" s="76" t="s">
        <v>308</v>
      </c>
      <c r="C249" s="76" t="s">
        <v>314</v>
      </c>
      <c r="D249" s="76">
        <v>3</v>
      </c>
      <c r="F249" s="37">
        <v>3.9940000000000002</v>
      </c>
      <c r="G249" s="76">
        <v>3.8679999999999999</v>
      </c>
      <c r="I249" s="37">
        <v>31.684000000000001</v>
      </c>
      <c r="J249" s="37">
        <v>29.411000000000001</v>
      </c>
      <c r="K249" s="35">
        <v>7656</v>
      </c>
      <c r="L249" s="35">
        <v>0</v>
      </c>
      <c r="M249" s="35">
        <v>0</v>
      </c>
      <c r="N249" s="37">
        <f t="shared" si="79"/>
        <v>29.446999999999999</v>
      </c>
      <c r="O249" s="37">
        <f t="shared" si="80"/>
        <v>0</v>
      </c>
      <c r="P249" s="40">
        <f t="shared" si="81"/>
        <v>1.4099999999999682</v>
      </c>
      <c r="Q249" s="40">
        <f t="shared" si="82"/>
        <v>101.2</v>
      </c>
      <c r="S249" s="40">
        <v>1.4099999999999682</v>
      </c>
      <c r="T249" s="35">
        <v>100</v>
      </c>
      <c r="U249" s="76" t="s">
        <v>550</v>
      </c>
    </row>
    <row r="250" spans="1:23">
      <c r="A250" s="79" t="s">
        <v>542</v>
      </c>
      <c r="B250" s="79"/>
      <c r="C250" s="79"/>
      <c r="D250" s="79"/>
      <c r="E250" s="119"/>
      <c r="F250" s="125"/>
      <c r="G250" s="79"/>
      <c r="H250" s="79"/>
      <c r="I250" s="125">
        <f>AVERAGE(I232:I249)</f>
        <v>31.68096111111111</v>
      </c>
      <c r="J250" s="125">
        <f t="shared" ref="J250:Q250" si="83">AVERAGE(J232:J249)</f>
        <v>29.424622222222222</v>
      </c>
      <c r="K250" s="122">
        <f t="shared" si="83"/>
        <v>7886.1111111111113</v>
      </c>
      <c r="L250" s="122">
        <f t="shared" si="83"/>
        <v>0</v>
      </c>
      <c r="M250" s="122">
        <f t="shared" si="83"/>
        <v>0</v>
      </c>
      <c r="N250" s="125">
        <f t="shared" si="83"/>
        <v>29.463661111111112</v>
      </c>
      <c r="O250" s="125">
        <f t="shared" si="83"/>
        <v>0</v>
      </c>
      <c r="P250" s="121">
        <f t="shared" si="83"/>
        <v>1.9098333333332802</v>
      </c>
      <c r="Q250" s="121">
        <f t="shared" si="83"/>
        <v>101.20000000000003</v>
      </c>
      <c r="R250" s="79"/>
      <c r="S250" s="121">
        <f t="shared" ref="S250:T250" si="84">AVERAGE(S232:S249)</f>
        <v>1.9075555555555122</v>
      </c>
      <c r="T250" s="122">
        <f t="shared" si="84"/>
        <v>100</v>
      </c>
    </row>
    <row r="251" spans="1:23">
      <c r="A251" s="76" t="s">
        <v>181</v>
      </c>
      <c r="C251" s="76" t="s">
        <v>309</v>
      </c>
      <c r="D251" s="76">
        <v>1</v>
      </c>
      <c r="F251" s="37">
        <v>5.6559999999999997</v>
      </c>
      <c r="I251" s="37">
        <v>31.552</v>
      </c>
      <c r="J251" s="37">
        <v>29.303000000000001</v>
      </c>
      <c r="K251" s="35">
        <v>4606</v>
      </c>
      <c r="L251" s="35">
        <v>549</v>
      </c>
      <c r="M251" s="35">
        <v>323</v>
      </c>
      <c r="N251" s="37">
        <f t="shared" ref="N251:N268" si="85">(J251)-(I251-31.72)</f>
        <v>29.471</v>
      </c>
      <c r="O251" s="37">
        <f t="shared" ref="O251:O268" si="86">(M251+L251)/(K251+L251+M251)</f>
        <v>0.15918218327856881</v>
      </c>
      <c r="P251" s="40">
        <f t="shared" ref="P251:P268" si="87">(30*N251)-882</f>
        <v>2.1299999999999955</v>
      </c>
      <c r="Q251" s="40">
        <f t="shared" ref="Q251:Q268" si="88">(80.4*O251*O251)-(180.9*O251)+101.2</f>
        <v>74.441196029762779</v>
      </c>
      <c r="S251" s="40">
        <v>2.1299999999999955</v>
      </c>
      <c r="T251" s="35">
        <v>74.441196029762779</v>
      </c>
      <c r="U251" s="76" t="s">
        <v>545</v>
      </c>
    </row>
    <row r="252" spans="1:23">
      <c r="A252" s="76" t="s">
        <v>182</v>
      </c>
      <c r="C252" s="76" t="s">
        <v>309</v>
      </c>
      <c r="D252" s="76">
        <v>2</v>
      </c>
      <c r="F252" s="37">
        <v>6.3369999999999997</v>
      </c>
      <c r="I252" s="37">
        <v>31.637</v>
      </c>
      <c r="J252" s="37">
        <v>29.335999999999999</v>
      </c>
      <c r="K252" s="35">
        <v>4960</v>
      </c>
      <c r="L252" s="35">
        <v>567</v>
      </c>
      <c r="M252" s="35">
        <v>326</v>
      </c>
      <c r="N252" s="37">
        <f t="shared" si="85"/>
        <v>29.418999999999997</v>
      </c>
      <c r="O252" s="37">
        <f t="shared" si="86"/>
        <v>0.15257133094139758</v>
      </c>
      <c r="P252" s="40">
        <f t="shared" si="87"/>
        <v>0.56999999999993634</v>
      </c>
      <c r="Q252" s="40">
        <f t="shared" si="88"/>
        <v>75.471398319129634</v>
      </c>
      <c r="S252" s="40">
        <v>0.56999999999993634</v>
      </c>
      <c r="T252" s="35">
        <v>75.471398319129634</v>
      </c>
      <c r="U252" s="76" t="s">
        <v>545</v>
      </c>
      <c r="V252" s="40">
        <f>AVERAGE(S251:S253)</f>
        <v>1.8699999999999288</v>
      </c>
      <c r="W252" s="35">
        <f>AVERAGE(T251:T253)</f>
        <v>71.965032921933414</v>
      </c>
    </row>
    <row r="253" spans="1:23">
      <c r="A253" s="76" t="s">
        <v>183</v>
      </c>
      <c r="C253" s="76" t="s">
        <v>309</v>
      </c>
      <c r="D253" s="76">
        <v>3</v>
      </c>
      <c r="F253" s="37">
        <v>5.24</v>
      </c>
      <c r="I253" s="37">
        <v>31.609000000000002</v>
      </c>
      <c r="J253" s="37">
        <v>29.385999999999999</v>
      </c>
      <c r="K253" s="35">
        <v>5147</v>
      </c>
      <c r="L253" s="35">
        <v>920</v>
      </c>
      <c r="M253" s="35">
        <v>492</v>
      </c>
      <c r="N253" s="37">
        <f t="shared" si="85"/>
        <v>29.496999999999996</v>
      </c>
      <c r="O253" s="37">
        <f t="shared" si="86"/>
        <v>0.21527671901204451</v>
      </c>
      <c r="P253" s="40">
        <f t="shared" si="87"/>
        <v>2.9099999999998545</v>
      </c>
      <c r="Q253" s="40">
        <f t="shared" si="88"/>
        <v>65.982504416907844</v>
      </c>
      <c r="S253" s="40">
        <v>2.9099999999998545</v>
      </c>
      <c r="T253" s="35">
        <v>65.982504416907844</v>
      </c>
      <c r="U253" s="76" t="s">
        <v>545</v>
      </c>
    </row>
    <row r="254" spans="1:23">
      <c r="A254" s="76" t="s">
        <v>184</v>
      </c>
      <c r="C254" s="76" t="s">
        <v>310</v>
      </c>
      <c r="D254" s="76">
        <v>1</v>
      </c>
      <c r="F254" s="37">
        <v>6.8289999999999997</v>
      </c>
      <c r="G254" s="76">
        <v>6.6429999999999998</v>
      </c>
      <c r="I254" s="37">
        <v>31.713999999999999</v>
      </c>
      <c r="J254" s="37">
        <v>29.395</v>
      </c>
      <c r="K254" s="35">
        <v>11458</v>
      </c>
      <c r="L254" s="35">
        <v>0</v>
      </c>
      <c r="M254" s="35">
        <v>0</v>
      </c>
      <c r="N254" s="37">
        <f t="shared" si="85"/>
        <v>29.401</v>
      </c>
      <c r="O254" s="37">
        <f t="shared" si="86"/>
        <v>0</v>
      </c>
      <c r="P254" s="40">
        <f t="shared" si="87"/>
        <v>2.9999999999972715E-2</v>
      </c>
      <c r="Q254" s="40">
        <f t="shared" si="88"/>
        <v>101.2</v>
      </c>
      <c r="S254" s="40">
        <v>2.9999999999972715E-2</v>
      </c>
      <c r="T254" s="35">
        <v>100</v>
      </c>
      <c r="U254" s="76" t="s">
        <v>546</v>
      </c>
    </row>
    <row r="255" spans="1:23">
      <c r="A255" s="76" t="s">
        <v>185</v>
      </c>
      <c r="C255" s="76" t="s">
        <v>310</v>
      </c>
      <c r="D255" s="76">
        <v>2</v>
      </c>
      <c r="F255" s="37">
        <v>5.3920000000000003</v>
      </c>
      <c r="G255" s="76">
        <v>5.2450000000000001</v>
      </c>
      <c r="I255" s="37">
        <v>31.768999999999998</v>
      </c>
      <c r="J255" s="37">
        <v>29.469000000000001</v>
      </c>
      <c r="K255" s="35">
        <v>12789</v>
      </c>
      <c r="L255" s="35">
        <v>0</v>
      </c>
      <c r="M255" s="35">
        <v>0</v>
      </c>
      <c r="N255" s="37">
        <f t="shared" si="85"/>
        <v>29.42</v>
      </c>
      <c r="O255" s="37">
        <f t="shared" si="86"/>
        <v>0</v>
      </c>
      <c r="P255" s="40">
        <f t="shared" si="87"/>
        <v>0.60000000000002274</v>
      </c>
      <c r="Q255" s="40">
        <f t="shared" si="88"/>
        <v>101.2</v>
      </c>
      <c r="S255" s="40">
        <v>0.60000000000002274</v>
      </c>
      <c r="T255" s="35">
        <v>100</v>
      </c>
      <c r="U255" s="76" t="s">
        <v>546</v>
      </c>
    </row>
    <row r="256" spans="1:23">
      <c r="A256" s="76" t="s">
        <v>186</v>
      </c>
      <c r="C256" s="76" t="s">
        <v>310</v>
      </c>
      <c r="D256" s="76">
        <v>3</v>
      </c>
      <c r="F256" s="37">
        <v>5.37</v>
      </c>
      <c r="G256" s="76">
        <v>5.21</v>
      </c>
      <c r="I256" s="37">
        <v>31.802</v>
      </c>
      <c r="J256" s="37">
        <v>29.498000000000001</v>
      </c>
      <c r="K256" s="35">
        <v>11829</v>
      </c>
      <c r="L256" s="35">
        <v>0</v>
      </c>
      <c r="M256" s="35">
        <v>0</v>
      </c>
      <c r="N256" s="37">
        <f t="shared" si="85"/>
        <v>29.416</v>
      </c>
      <c r="O256" s="37">
        <f t="shared" si="86"/>
        <v>0</v>
      </c>
      <c r="P256" s="40">
        <f t="shared" si="87"/>
        <v>0.48000000000001819</v>
      </c>
      <c r="Q256" s="40">
        <f t="shared" si="88"/>
        <v>101.2</v>
      </c>
      <c r="S256" s="40">
        <v>0.48000000000001819</v>
      </c>
      <c r="T256" s="35">
        <v>100</v>
      </c>
      <c r="U256" s="76" t="s">
        <v>546</v>
      </c>
    </row>
    <row r="257" spans="1:23">
      <c r="A257" s="76" t="s">
        <v>187</v>
      </c>
      <c r="C257" s="76" t="s">
        <v>311</v>
      </c>
      <c r="D257" s="76">
        <v>1</v>
      </c>
      <c r="F257" s="37">
        <v>6.3860000000000001</v>
      </c>
      <c r="G257" s="76">
        <v>6.3049999999999997</v>
      </c>
      <c r="I257" s="37">
        <v>31.588000000000001</v>
      </c>
      <c r="J257" s="37">
        <v>29.202000000000002</v>
      </c>
      <c r="K257" s="35">
        <v>4268</v>
      </c>
      <c r="L257" s="35">
        <v>274</v>
      </c>
      <c r="M257" s="35">
        <v>198</v>
      </c>
      <c r="N257" s="37">
        <f t="shared" si="85"/>
        <v>29.334</v>
      </c>
      <c r="O257" s="37">
        <f t="shared" si="86"/>
        <v>9.9578059071729952E-2</v>
      </c>
      <c r="P257" s="40">
        <f t="shared" si="87"/>
        <v>-1.9800000000000182</v>
      </c>
      <c r="Q257" s="40">
        <f t="shared" si="88"/>
        <v>83.983558617742887</v>
      </c>
      <c r="S257" s="40">
        <v>0</v>
      </c>
      <c r="T257" s="35">
        <v>83.983558617742887</v>
      </c>
      <c r="U257" s="76" t="s">
        <v>547</v>
      </c>
    </row>
    <row r="258" spans="1:23">
      <c r="A258" s="76" t="s">
        <v>188</v>
      </c>
      <c r="C258" s="76" t="s">
        <v>311</v>
      </c>
      <c r="D258" s="76">
        <v>2</v>
      </c>
      <c r="F258" s="37">
        <v>6.4180000000000001</v>
      </c>
      <c r="I258" s="37">
        <v>31.600899999999999</v>
      </c>
      <c r="J258" s="37">
        <v>29.271999999999998</v>
      </c>
      <c r="K258" s="35">
        <v>4780</v>
      </c>
      <c r="L258" s="35">
        <v>487</v>
      </c>
      <c r="M258" s="35">
        <v>348</v>
      </c>
      <c r="N258" s="37">
        <f t="shared" si="85"/>
        <v>29.391099999999998</v>
      </c>
      <c r="O258" s="37">
        <f t="shared" si="86"/>
        <v>0.14870881567230632</v>
      </c>
      <c r="P258" s="40">
        <f t="shared" si="87"/>
        <v>-0.26700000000005275</v>
      </c>
      <c r="Q258" s="40">
        <f t="shared" si="88"/>
        <v>76.076565918316049</v>
      </c>
      <c r="S258" s="40">
        <v>0</v>
      </c>
      <c r="T258" s="35">
        <v>76.076565918316049</v>
      </c>
      <c r="U258" s="76" t="s">
        <v>547</v>
      </c>
    </row>
    <row r="259" spans="1:23">
      <c r="A259" s="76" t="s">
        <v>189</v>
      </c>
      <c r="C259" s="76" t="s">
        <v>311</v>
      </c>
      <c r="D259" s="76">
        <v>3</v>
      </c>
      <c r="F259" s="37">
        <v>5.2670000000000003</v>
      </c>
      <c r="I259" s="37">
        <v>31.675999999999998</v>
      </c>
      <c r="J259" s="37">
        <v>29.364000000000001</v>
      </c>
      <c r="K259" s="35">
        <v>4798</v>
      </c>
      <c r="L259" s="35">
        <v>585</v>
      </c>
      <c r="M259" s="35">
        <v>324</v>
      </c>
      <c r="N259" s="37">
        <f t="shared" si="85"/>
        <v>29.408000000000001</v>
      </c>
      <c r="O259" s="37">
        <f t="shared" si="86"/>
        <v>0.15927807955142806</v>
      </c>
      <c r="P259" s="40">
        <f t="shared" si="87"/>
        <v>0.24000000000000909</v>
      </c>
      <c r="Q259" s="40">
        <f t="shared" si="88"/>
        <v>74.42630374184418</v>
      </c>
      <c r="S259" s="40">
        <v>0.24000000000000909</v>
      </c>
      <c r="T259" s="35">
        <v>74.42630374184418</v>
      </c>
      <c r="U259" s="76" t="s">
        <v>547</v>
      </c>
    </row>
    <row r="260" spans="1:23">
      <c r="A260" s="76" t="s">
        <v>190</v>
      </c>
      <c r="C260" s="76" t="s">
        <v>312</v>
      </c>
      <c r="D260" s="76">
        <v>1</v>
      </c>
      <c r="F260" s="37">
        <v>5.5449999999999999</v>
      </c>
      <c r="I260" s="37">
        <v>31.655999999999999</v>
      </c>
      <c r="J260" s="37">
        <v>29.355</v>
      </c>
      <c r="K260" s="35">
        <v>3682</v>
      </c>
      <c r="L260" s="35">
        <v>485</v>
      </c>
      <c r="M260" s="35">
        <v>310</v>
      </c>
      <c r="N260" s="37">
        <f t="shared" si="85"/>
        <v>29.419</v>
      </c>
      <c r="O260" s="37">
        <f t="shared" si="86"/>
        <v>0.17757426848335939</v>
      </c>
      <c r="P260" s="40">
        <f t="shared" si="87"/>
        <v>0.57000000000005002</v>
      </c>
      <c r="Q260" s="40">
        <f t="shared" si="88"/>
        <v>71.612037545883268</v>
      </c>
      <c r="S260" s="40">
        <v>0.57000000000005002</v>
      </c>
      <c r="T260" s="35">
        <v>71.612037545883268</v>
      </c>
      <c r="U260" s="76" t="s">
        <v>548</v>
      </c>
    </row>
    <row r="261" spans="1:23">
      <c r="A261" s="76" t="s">
        <v>191</v>
      </c>
      <c r="C261" s="76" t="s">
        <v>312</v>
      </c>
      <c r="D261" s="76">
        <v>2</v>
      </c>
      <c r="F261" s="37">
        <v>5.1100000000000003</v>
      </c>
      <c r="I261" s="37">
        <v>31.753</v>
      </c>
      <c r="J261" s="37">
        <v>29.465</v>
      </c>
      <c r="K261" s="35">
        <v>4896</v>
      </c>
      <c r="L261" s="35">
        <v>830</v>
      </c>
      <c r="M261" s="35">
        <v>439</v>
      </c>
      <c r="N261" s="37">
        <f t="shared" si="85"/>
        <v>29.431999999999999</v>
      </c>
      <c r="O261" s="37">
        <f t="shared" si="86"/>
        <v>0.20583941605839415</v>
      </c>
      <c r="P261" s="40">
        <f t="shared" si="87"/>
        <v>0.95999999999992269</v>
      </c>
      <c r="Q261" s="40">
        <f t="shared" si="88"/>
        <v>67.370186797378665</v>
      </c>
      <c r="S261" s="40">
        <v>0.95999999999992269</v>
      </c>
      <c r="T261" s="35">
        <v>67.370186797378665</v>
      </c>
      <c r="U261" s="76" t="s">
        <v>548</v>
      </c>
    </row>
    <row r="262" spans="1:23">
      <c r="A262" s="76" t="s">
        <v>192</v>
      </c>
      <c r="C262" s="76" t="s">
        <v>312</v>
      </c>
      <c r="D262" s="76">
        <v>3</v>
      </c>
      <c r="F262" s="37">
        <v>5.4569999999999999</v>
      </c>
      <c r="I262" s="37">
        <v>31.733000000000001</v>
      </c>
      <c r="J262" s="37">
        <v>29.433</v>
      </c>
      <c r="K262" s="35">
        <v>5173</v>
      </c>
      <c r="L262" s="35">
        <v>565</v>
      </c>
      <c r="M262" s="35">
        <v>312</v>
      </c>
      <c r="N262" s="37">
        <f t="shared" si="85"/>
        <v>29.419999999999998</v>
      </c>
      <c r="O262" s="37">
        <f t="shared" si="86"/>
        <v>0.14495867768595042</v>
      </c>
      <c r="P262" s="40">
        <f t="shared" si="87"/>
        <v>0.59999999999990905</v>
      </c>
      <c r="Q262" s="40">
        <f t="shared" si="88"/>
        <v>76.666421872822895</v>
      </c>
      <c r="S262" s="40">
        <v>0.59999999999990905</v>
      </c>
      <c r="T262" s="35">
        <v>76.666421872822895</v>
      </c>
      <c r="U262" s="76" t="s">
        <v>548</v>
      </c>
    </row>
    <row r="263" spans="1:23">
      <c r="A263" s="76" t="s">
        <v>193</v>
      </c>
      <c r="C263" s="76" t="s">
        <v>313</v>
      </c>
      <c r="D263" s="76">
        <v>1</v>
      </c>
      <c r="F263" s="37">
        <v>6.2110000000000003</v>
      </c>
      <c r="I263" s="37">
        <v>31.658999999999999</v>
      </c>
      <c r="J263" s="37">
        <v>29.361000000000001</v>
      </c>
      <c r="K263" s="35">
        <v>5597</v>
      </c>
      <c r="L263" s="35">
        <v>684</v>
      </c>
      <c r="M263" s="35">
        <v>393</v>
      </c>
      <c r="N263" s="37">
        <f t="shared" si="85"/>
        <v>29.422000000000001</v>
      </c>
      <c r="O263" s="37">
        <f t="shared" si="86"/>
        <v>0.16137249026071321</v>
      </c>
      <c r="P263" s="40">
        <f t="shared" si="87"/>
        <v>0.65999999999996817</v>
      </c>
      <c r="Q263" s="40">
        <f t="shared" si="88"/>
        <v>74.101419393117681</v>
      </c>
      <c r="S263" s="40">
        <v>0.65999999999996817</v>
      </c>
      <c r="T263" s="35">
        <v>74.101419393117681</v>
      </c>
      <c r="U263" s="76" t="s">
        <v>549</v>
      </c>
    </row>
    <row r="264" spans="1:23">
      <c r="A264" s="76" t="s">
        <v>194</v>
      </c>
      <c r="C264" s="76" t="s">
        <v>313</v>
      </c>
      <c r="D264" s="76">
        <v>2</v>
      </c>
      <c r="F264" s="37">
        <v>6.4119999999999999</v>
      </c>
      <c r="I264" s="37">
        <v>31.687000000000001</v>
      </c>
      <c r="J264" s="37">
        <v>29.395</v>
      </c>
      <c r="K264" s="35">
        <v>5772</v>
      </c>
      <c r="L264" s="35">
        <v>575</v>
      </c>
      <c r="M264" s="35">
        <v>337</v>
      </c>
      <c r="N264" s="37">
        <f t="shared" si="85"/>
        <v>29.427999999999997</v>
      </c>
      <c r="O264" s="37">
        <f t="shared" si="86"/>
        <v>0.13644524236983843</v>
      </c>
      <c r="P264" s="40">
        <f t="shared" si="87"/>
        <v>0.83999999999991815</v>
      </c>
      <c r="Q264" s="40">
        <f t="shared" si="88"/>
        <v>78.013886910191488</v>
      </c>
      <c r="S264" s="40">
        <v>0.83999999999991815</v>
      </c>
      <c r="T264" s="35">
        <v>78.013886910191488</v>
      </c>
      <c r="U264" s="76" t="s">
        <v>549</v>
      </c>
    </row>
    <row r="265" spans="1:23">
      <c r="A265" s="76" t="s">
        <v>195</v>
      </c>
      <c r="C265" s="76" t="s">
        <v>313</v>
      </c>
      <c r="D265" s="76">
        <v>3</v>
      </c>
      <c r="F265" s="37">
        <v>5.5330000000000004</v>
      </c>
      <c r="I265" s="37">
        <v>31.681999999999999</v>
      </c>
      <c r="J265" s="37">
        <v>29.385999999999999</v>
      </c>
      <c r="K265" s="35">
        <v>4956</v>
      </c>
      <c r="L265" s="35">
        <v>823</v>
      </c>
      <c r="M265" s="35">
        <v>475</v>
      </c>
      <c r="N265" s="37">
        <f t="shared" si="85"/>
        <v>29.423999999999999</v>
      </c>
      <c r="O265" s="37">
        <f t="shared" si="86"/>
        <v>0.20754716981132076</v>
      </c>
      <c r="P265" s="40">
        <f t="shared" si="87"/>
        <v>0.72000000000002728</v>
      </c>
      <c r="Q265" s="40">
        <f t="shared" si="88"/>
        <v>67.118013527945891</v>
      </c>
      <c r="S265" s="40">
        <v>0.72000000000002728</v>
      </c>
      <c r="T265" s="35">
        <v>67.118013527945891</v>
      </c>
      <c r="U265" s="76" t="s">
        <v>549</v>
      </c>
    </row>
    <row r="266" spans="1:23">
      <c r="A266" s="76" t="s">
        <v>196</v>
      </c>
      <c r="C266" s="76" t="s">
        <v>314</v>
      </c>
      <c r="D266" s="76">
        <v>1</v>
      </c>
      <c r="F266" s="37">
        <v>6.4130000000000003</v>
      </c>
      <c r="I266" s="37">
        <v>31.635000000000002</v>
      </c>
      <c r="J266" s="37">
        <v>29.332000000000001</v>
      </c>
      <c r="K266" s="35">
        <v>4963</v>
      </c>
      <c r="L266" s="35">
        <v>770</v>
      </c>
      <c r="M266" s="35">
        <v>444</v>
      </c>
      <c r="N266" s="37">
        <f t="shared" si="85"/>
        <v>29.416999999999998</v>
      </c>
      <c r="O266" s="37">
        <f t="shared" si="86"/>
        <v>0.19653553504937671</v>
      </c>
      <c r="P266" s="40">
        <f t="shared" si="87"/>
        <v>0.50999999999999091</v>
      </c>
      <c r="Q266" s="40">
        <f t="shared" si="88"/>
        <v>68.752269519154197</v>
      </c>
      <c r="S266" s="40">
        <v>0.50999999999999091</v>
      </c>
      <c r="T266" s="35">
        <v>68.752269519154197</v>
      </c>
      <c r="U266" s="76" t="s">
        <v>550</v>
      </c>
    </row>
    <row r="267" spans="1:23">
      <c r="A267" s="76" t="s">
        <v>197</v>
      </c>
      <c r="C267" s="76" t="s">
        <v>314</v>
      </c>
      <c r="D267" s="76">
        <v>2</v>
      </c>
      <c r="F267" s="37">
        <v>5.9109999999999996</v>
      </c>
      <c r="I267" s="37">
        <v>31.731999999999999</v>
      </c>
      <c r="J267" s="37">
        <v>29.428999999999998</v>
      </c>
      <c r="K267" s="35">
        <v>5488</v>
      </c>
      <c r="L267" s="35">
        <v>580</v>
      </c>
      <c r="M267" s="35">
        <v>300</v>
      </c>
      <c r="N267" s="37">
        <f t="shared" si="85"/>
        <v>29.416999999999998</v>
      </c>
      <c r="O267" s="37">
        <f t="shared" si="86"/>
        <v>0.13819095477386933</v>
      </c>
      <c r="P267" s="40">
        <f t="shared" si="87"/>
        <v>0.50999999999999091</v>
      </c>
      <c r="Q267" s="40">
        <f t="shared" si="88"/>
        <v>77.736634175904655</v>
      </c>
      <c r="S267" s="40">
        <v>0.50999999999999091</v>
      </c>
      <c r="T267" s="35">
        <v>77.736634175904655</v>
      </c>
      <c r="U267" s="76" t="s">
        <v>550</v>
      </c>
    </row>
    <row r="268" spans="1:23">
      <c r="A268" s="76" t="s">
        <v>198</v>
      </c>
      <c r="C268" s="76" t="s">
        <v>314</v>
      </c>
      <c r="D268" s="76">
        <v>3</v>
      </c>
      <c r="F268" s="37">
        <v>6.2789999999999999</v>
      </c>
      <c r="I268" s="37">
        <v>31.651</v>
      </c>
      <c r="J268" s="37">
        <v>29.361999999999998</v>
      </c>
      <c r="K268" s="35">
        <v>6881</v>
      </c>
      <c r="L268" s="35">
        <v>506</v>
      </c>
      <c r="M268" s="35">
        <v>262</v>
      </c>
      <c r="N268" s="37">
        <f t="shared" si="85"/>
        <v>29.430999999999997</v>
      </c>
      <c r="O268" s="37">
        <f t="shared" si="86"/>
        <v>0.10040528173617466</v>
      </c>
      <c r="P268" s="40">
        <f t="shared" si="87"/>
        <v>0.92999999999994998</v>
      </c>
      <c r="Q268" s="40">
        <f t="shared" si="88"/>
        <v>83.847214670207862</v>
      </c>
      <c r="S268" s="40">
        <v>0.92999999999994998</v>
      </c>
      <c r="T268" s="35">
        <v>83.847214670207862</v>
      </c>
      <c r="U268" s="76" t="s">
        <v>550</v>
      </c>
    </row>
    <row r="269" spans="1:23">
      <c r="A269" s="79" t="s">
        <v>541</v>
      </c>
      <c r="B269" s="79"/>
      <c r="C269" s="79"/>
      <c r="D269" s="79"/>
      <c r="E269" s="119"/>
      <c r="F269" s="125"/>
      <c r="G269" s="79"/>
      <c r="H269" s="79"/>
      <c r="I269" s="125">
        <f>AVERAGE(I251:I268)</f>
        <v>31.674216666666666</v>
      </c>
      <c r="J269" s="125">
        <f t="shared" ref="J269:Q269" si="89">AVERAGE(J251:J268)</f>
        <v>29.374611111111108</v>
      </c>
      <c r="K269" s="122">
        <f t="shared" si="89"/>
        <v>6224.6111111111113</v>
      </c>
      <c r="L269" s="122">
        <f t="shared" si="89"/>
        <v>511.11111111111109</v>
      </c>
      <c r="M269" s="122">
        <f t="shared" si="89"/>
        <v>293.5</v>
      </c>
      <c r="N269" s="125">
        <f t="shared" si="89"/>
        <v>29.420394444444444</v>
      </c>
      <c r="O269" s="125">
        <f t="shared" si="89"/>
        <v>0.1335257902086929</v>
      </c>
      <c r="P269" s="121">
        <f t="shared" si="89"/>
        <v>0.61183333333330359</v>
      </c>
      <c r="Q269" s="121">
        <f t="shared" si="89"/>
        <v>78.844422858683899</v>
      </c>
      <c r="R269" s="79"/>
      <c r="S269" s="121">
        <f t="shared" ref="S269:T269" si="90">AVERAGE(S251:S268)</f>
        <v>0.73666666666664093</v>
      </c>
      <c r="T269" s="122">
        <f t="shared" si="90"/>
        <v>78.644422858683896</v>
      </c>
    </row>
    <row r="270" spans="1:23">
      <c r="A270" s="76" t="s">
        <v>235</v>
      </c>
      <c r="B270" s="76" t="s">
        <v>320</v>
      </c>
      <c r="C270" s="76" t="s">
        <v>309</v>
      </c>
      <c r="D270" s="76">
        <v>1</v>
      </c>
      <c r="F270" s="37">
        <v>5.6150000000000002</v>
      </c>
      <c r="I270" s="37">
        <v>31.742999999999999</v>
      </c>
      <c r="J270" s="37">
        <v>29.427</v>
      </c>
      <c r="K270" s="35">
        <v>7315</v>
      </c>
      <c r="L270" s="35">
        <v>8</v>
      </c>
      <c r="M270" s="35">
        <v>0</v>
      </c>
      <c r="N270" s="37">
        <f t="shared" ref="N270:N287" si="91">(J270)-(I270-31.72)</f>
        <v>29.404</v>
      </c>
      <c r="O270" s="37">
        <f t="shared" ref="O270:O287" si="92">(M270+L270)/(K270+L270+M270)</f>
        <v>1.0924484500887614E-3</v>
      </c>
      <c r="P270" s="40">
        <f t="shared" ref="P270:P287" si="93">(30*N270)-882</f>
        <v>0.12000000000000455</v>
      </c>
      <c r="Q270" s="40">
        <f t="shared" ref="Q270:Q287" si="94">(80.4*O270*O270)-(180.9*O270)+101.2</f>
        <v>101.00247202824568</v>
      </c>
      <c r="S270" s="40">
        <v>0.12000000000000455</v>
      </c>
      <c r="T270" s="35">
        <v>100</v>
      </c>
      <c r="U270" s="76" t="s">
        <v>545</v>
      </c>
    </row>
    <row r="271" spans="1:23">
      <c r="A271" s="76" t="s">
        <v>236</v>
      </c>
      <c r="C271" s="76" t="s">
        <v>309</v>
      </c>
      <c r="D271" s="76">
        <v>2</v>
      </c>
      <c r="F271" s="37">
        <v>5.016</v>
      </c>
      <c r="I271" s="37">
        <v>31.643000000000001</v>
      </c>
      <c r="J271" s="37">
        <v>29.341999999999999</v>
      </c>
      <c r="K271" s="35">
        <v>6040</v>
      </c>
      <c r="L271" s="35">
        <v>0</v>
      </c>
      <c r="M271" s="35">
        <v>0</v>
      </c>
      <c r="N271" s="37">
        <f t="shared" si="91"/>
        <v>29.418999999999997</v>
      </c>
      <c r="O271" s="37">
        <f t="shared" si="92"/>
        <v>0</v>
      </c>
      <c r="P271" s="40">
        <f t="shared" si="93"/>
        <v>0.56999999999993634</v>
      </c>
      <c r="Q271" s="40">
        <f t="shared" si="94"/>
        <v>101.2</v>
      </c>
      <c r="S271" s="40">
        <v>0.56999999999993634</v>
      </c>
      <c r="T271" s="35">
        <v>100</v>
      </c>
      <c r="U271" s="76" t="s">
        <v>545</v>
      </c>
      <c r="V271" s="40">
        <f>AVERAGE(S270:S272)</f>
        <v>0.5799999999999651</v>
      </c>
      <c r="W271" s="35">
        <f>AVERAGE(T270:T272)</f>
        <v>100</v>
      </c>
    </row>
    <row r="272" spans="1:23">
      <c r="A272" s="76" t="s">
        <v>237</v>
      </c>
      <c r="C272" s="76" t="s">
        <v>309</v>
      </c>
      <c r="D272" s="76">
        <v>3</v>
      </c>
      <c r="F272" s="37">
        <v>5.56</v>
      </c>
      <c r="I272" s="37">
        <v>31.498000000000001</v>
      </c>
      <c r="J272" s="37">
        <v>29.213000000000001</v>
      </c>
      <c r="K272" s="35">
        <v>6789</v>
      </c>
      <c r="L272" s="35">
        <v>0</v>
      </c>
      <c r="M272" s="35">
        <v>0</v>
      </c>
      <c r="N272" s="37">
        <f t="shared" si="91"/>
        <v>29.434999999999999</v>
      </c>
      <c r="O272" s="37">
        <f t="shared" si="92"/>
        <v>0</v>
      </c>
      <c r="P272" s="40">
        <f t="shared" si="93"/>
        <v>1.0499999999999545</v>
      </c>
      <c r="Q272" s="40">
        <f t="shared" si="94"/>
        <v>101.2</v>
      </c>
      <c r="S272" s="40">
        <v>1.0499999999999545</v>
      </c>
      <c r="T272" s="35">
        <v>100</v>
      </c>
      <c r="U272" s="76" t="s">
        <v>545</v>
      </c>
    </row>
    <row r="273" spans="1:21">
      <c r="A273" s="76" t="s">
        <v>238</v>
      </c>
      <c r="C273" s="76" t="s">
        <v>310</v>
      </c>
      <c r="D273" s="76">
        <v>1</v>
      </c>
      <c r="F273" s="37">
        <v>5.49</v>
      </c>
      <c r="G273" s="76">
        <v>5.431</v>
      </c>
      <c r="I273" s="37">
        <v>31.509</v>
      </c>
      <c r="J273" s="37">
        <v>29.225999999999999</v>
      </c>
      <c r="K273" s="35">
        <v>9552</v>
      </c>
      <c r="L273" s="35">
        <v>0</v>
      </c>
      <c r="M273" s="35">
        <v>0</v>
      </c>
      <c r="N273" s="37">
        <f t="shared" si="91"/>
        <v>29.436999999999998</v>
      </c>
      <c r="O273" s="37">
        <f t="shared" si="92"/>
        <v>0</v>
      </c>
      <c r="P273" s="40">
        <f t="shared" si="93"/>
        <v>1.1099999999999</v>
      </c>
      <c r="Q273" s="40">
        <f t="shared" si="94"/>
        <v>101.2</v>
      </c>
      <c r="S273" s="40">
        <v>1.1099999999999</v>
      </c>
      <c r="T273" s="35">
        <v>100</v>
      </c>
      <c r="U273" s="76" t="s">
        <v>546</v>
      </c>
    </row>
    <row r="274" spans="1:21">
      <c r="A274" s="76" t="s">
        <v>239</v>
      </c>
      <c r="C274" s="76" t="s">
        <v>310</v>
      </c>
      <c r="D274" s="76">
        <v>2</v>
      </c>
      <c r="F274" s="37">
        <v>5.4880000000000004</v>
      </c>
      <c r="G274" s="76">
        <v>5.423</v>
      </c>
      <c r="I274" s="37">
        <v>31.684999999999999</v>
      </c>
      <c r="J274" s="37">
        <v>29.390999999999998</v>
      </c>
      <c r="K274" s="35">
        <v>11412</v>
      </c>
      <c r="L274" s="35">
        <v>0</v>
      </c>
      <c r="M274" s="35">
        <v>0</v>
      </c>
      <c r="N274" s="37">
        <f t="shared" si="91"/>
        <v>29.425999999999998</v>
      </c>
      <c r="O274" s="37">
        <f t="shared" si="92"/>
        <v>0</v>
      </c>
      <c r="P274" s="40">
        <f t="shared" si="93"/>
        <v>0.77999999999997272</v>
      </c>
      <c r="Q274" s="40">
        <f t="shared" si="94"/>
        <v>101.2</v>
      </c>
      <c r="S274" s="40">
        <v>0.77999999999997272</v>
      </c>
      <c r="T274" s="35">
        <v>100</v>
      </c>
      <c r="U274" s="76" t="s">
        <v>546</v>
      </c>
    </row>
    <row r="275" spans="1:21">
      <c r="A275" s="76" t="s">
        <v>240</v>
      </c>
      <c r="C275" s="76" t="s">
        <v>310</v>
      </c>
      <c r="D275" s="76">
        <v>3</v>
      </c>
      <c r="F275" s="37">
        <v>5.2130000000000001</v>
      </c>
      <c r="G275" s="76">
        <v>4.2320000000000002</v>
      </c>
      <c r="I275" s="37">
        <v>31.506</v>
      </c>
      <c r="J275" s="37">
        <v>29.196000000000002</v>
      </c>
      <c r="K275" s="35">
        <v>7781</v>
      </c>
      <c r="L275" s="35">
        <v>0</v>
      </c>
      <c r="M275" s="35">
        <v>0</v>
      </c>
      <c r="N275" s="37">
        <f t="shared" si="91"/>
        <v>29.41</v>
      </c>
      <c r="O275" s="37">
        <f t="shared" si="92"/>
        <v>0</v>
      </c>
      <c r="P275" s="40">
        <f t="shared" si="93"/>
        <v>0.29999999999995453</v>
      </c>
      <c r="Q275" s="40">
        <f t="shared" si="94"/>
        <v>101.2</v>
      </c>
      <c r="S275" s="40">
        <v>0.29999999999995453</v>
      </c>
      <c r="T275" s="35">
        <v>100</v>
      </c>
      <c r="U275" s="76" t="s">
        <v>546</v>
      </c>
    </row>
    <row r="276" spans="1:21">
      <c r="A276" s="76" t="s">
        <v>241</v>
      </c>
      <c r="C276" s="76" t="s">
        <v>311</v>
      </c>
      <c r="D276" s="76">
        <v>1</v>
      </c>
      <c r="F276" s="37">
        <v>5.5110000000000001</v>
      </c>
      <c r="G276" s="76">
        <v>5.5010000000000003</v>
      </c>
      <c r="I276" s="37">
        <v>31.545999999999999</v>
      </c>
      <c r="J276" s="37">
        <v>29.234999999999999</v>
      </c>
      <c r="K276" s="35">
        <v>6234</v>
      </c>
      <c r="L276" s="35">
        <v>0</v>
      </c>
      <c r="M276" s="35">
        <v>0</v>
      </c>
      <c r="N276" s="37">
        <f t="shared" si="91"/>
        <v>29.408999999999999</v>
      </c>
      <c r="O276" s="37">
        <f t="shared" si="92"/>
        <v>0</v>
      </c>
      <c r="P276" s="40">
        <f t="shared" si="93"/>
        <v>0.26999999999998181</v>
      </c>
      <c r="Q276" s="40">
        <f t="shared" si="94"/>
        <v>101.2</v>
      </c>
      <c r="S276" s="40">
        <v>0.26999999999998181</v>
      </c>
      <c r="T276" s="35">
        <v>100</v>
      </c>
      <c r="U276" s="76" t="s">
        <v>547</v>
      </c>
    </row>
    <row r="277" spans="1:21">
      <c r="A277" s="76" t="s">
        <v>242</v>
      </c>
      <c r="C277" s="76" t="s">
        <v>311</v>
      </c>
      <c r="D277" s="76">
        <v>2</v>
      </c>
      <c r="F277" s="37">
        <v>5.0380000000000003</v>
      </c>
      <c r="I277" s="37">
        <v>31.59</v>
      </c>
      <c r="J277" s="37">
        <v>29.276</v>
      </c>
      <c r="K277" s="35">
        <v>6447</v>
      </c>
      <c r="L277" s="35">
        <v>0</v>
      </c>
      <c r="M277" s="35">
        <v>0</v>
      </c>
      <c r="N277" s="37">
        <f t="shared" si="91"/>
        <v>29.405999999999999</v>
      </c>
      <c r="O277" s="37">
        <f t="shared" si="92"/>
        <v>0</v>
      </c>
      <c r="P277" s="40">
        <f t="shared" si="93"/>
        <v>0.17999999999994998</v>
      </c>
      <c r="Q277" s="40">
        <f t="shared" si="94"/>
        <v>101.2</v>
      </c>
      <c r="S277" s="40">
        <v>0.17999999999994998</v>
      </c>
      <c r="T277" s="35">
        <v>100</v>
      </c>
      <c r="U277" s="76" t="s">
        <v>547</v>
      </c>
    </row>
    <row r="278" spans="1:21">
      <c r="A278" s="76" t="s">
        <v>243</v>
      </c>
      <c r="C278" s="76" t="s">
        <v>311</v>
      </c>
      <c r="D278" s="76">
        <v>3</v>
      </c>
      <c r="F278" s="37">
        <v>5.2430000000000003</v>
      </c>
      <c r="I278" s="37">
        <v>31.632999999999999</v>
      </c>
      <c r="J278" s="37">
        <v>29.312999999999999</v>
      </c>
      <c r="K278" s="35">
        <v>7366</v>
      </c>
      <c r="L278" s="35">
        <v>10</v>
      </c>
      <c r="M278" s="35">
        <v>50</v>
      </c>
      <c r="N278" s="37">
        <f t="shared" si="91"/>
        <v>29.4</v>
      </c>
      <c r="O278" s="37">
        <f t="shared" si="92"/>
        <v>8.0797199030433614E-3</v>
      </c>
      <c r="P278" s="40">
        <f t="shared" si="93"/>
        <v>0</v>
      </c>
      <c r="Q278" s="40">
        <f t="shared" si="94"/>
        <v>99.743627332185881</v>
      </c>
      <c r="S278" s="40">
        <v>0</v>
      </c>
      <c r="T278" s="35">
        <v>100</v>
      </c>
      <c r="U278" s="76" t="s">
        <v>547</v>
      </c>
    </row>
    <row r="279" spans="1:21">
      <c r="A279" s="76" t="s">
        <v>244</v>
      </c>
      <c r="C279" s="76" t="s">
        <v>312</v>
      </c>
      <c r="D279" s="76">
        <v>1</v>
      </c>
      <c r="F279" s="37">
        <v>5.1280000000000001</v>
      </c>
      <c r="I279" s="37">
        <v>31.562999999999999</v>
      </c>
      <c r="J279" s="37">
        <v>29.219000000000001</v>
      </c>
      <c r="K279" s="35">
        <v>7011</v>
      </c>
      <c r="L279" s="35">
        <v>0</v>
      </c>
      <c r="M279" s="35">
        <v>0</v>
      </c>
      <c r="N279" s="37">
        <f t="shared" si="91"/>
        <v>29.376000000000001</v>
      </c>
      <c r="O279" s="37">
        <f t="shared" si="92"/>
        <v>0</v>
      </c>
      <c r="P279" s="40">
        <f t="shared" si="93"/>
        <v>-0.7199999999999136</v>
      </c>
      <c r="Q279" s="40">
        <f t="shared" si="94"/>
        <v>101.2</v>
      </c>
      <c r="S279" s="40">
        <v>0</v>
      </c>
      <c r="T279" s="35">
        <v>100</v>
      </c>
      <c r="U279" s="76" t="s">
        <v>548</v>
      </c>
    </row>
    <row r="280" spans="1:21">
      <c r="A280" s="76" t="s">
        <v>245</v>
      </c>
      <c r="C280" s="76" t="s">
        <v>312</v>
      </c>
      <c r="D280" s="76">
        <v>2</v>
      </c>
      <c r="F280" s="37">
        <v>5.468</v>
      </c>
      <c r="I280" s="37">
        <v>31.698</v>
      </c>
      <c r="J280" s="37">
        <v>29.367000000000001</v>
      </c>
      <c r="K280" s="35">
        <v>7188</v>
      </c>
      <c r="L280" s="35">
        <v>0</v>
      </c>
      <c r="M280" s="35">
        <v>0</v>
      </c>
      <c r="N280" s="37">
        <f t="shared" si="91"/>
        <v>29.388999999999999</v>
      </c>
      <c r="O280" s="37">
        <f t="shared" si="92"/>
        <v>0</v>
      </c>
      <c r="P280" s="40">
        <f t="shared" si="93"/>
        <v>-0.33000000000004093</v>
      </c>
      <c r="Q280" s="40">
        <f t="shared" si="94"/>
        <v>101.2</v>
      </c>
      <c r="S280" s="40">
        <v>0</v>
      </c>
      <c r="T280" s="35">
        <v>100</v>
      </c>
      <c r="U280" s="76" t="s">
        <v>548</v>
      </c>
    </row>
    <row r="281" spans="1:21">
      <c r="A281" s="76" t="s">
        <v>246</v>
      </c>
      <c r="C281" s="76" t="s">
        <v>312</v>
      </c>
      <c r="D281" s="76">
        <v>3</v>
      </c>
      <c r="F281" s="37">
        <v>5.2409999999999997</v>
      </c>
      <c r="I281" s="37">
        <v>31.687000000000001</v>
      </c>
      <c r="J281" s="37">
        <v>29.379000000000001</v>
      </c>
      <c r="K281" s="35">
        <v>7057</v>
      </c>
      <c r="L281" s="35">
        <v>0</v>
      </c>
      <c r="M281" s="35">
        <v>0</v>
      </c>
      <c r="N281" s="37">
        <f t="shared" si="91"/>
        <v>29.411999999999999</v>
      </c>
      <c r="O281" s="37">
        <f t="shared" si="92"/>
        <v>0</v>
      </c>
      <c r="P281" s="40">
        <f t="shared" si="93"/>
        <v>0.36000000000001364</v>
      </c>
      <c r="Q281" s="40">
        <f t="shared" si="94"/>
        <v>101.2</v>
      </c>
      <c r="S281" s="40">
        <v>0.36000000000001364</v>
      </c>
      <c r="T281" s="35">
        <v>100</v>
      </c>
      <c r="U281" s="76" t="s">
        <v>548</v>
      </c>
    </row>
    <row r="282" spans="1:21">
      <c r="A282" s="76" t="s">
        <v>247</v>
      </c>
      <c r="C282" s="76" t="s">
        <v>313</v>
      </c>
      <c r="D282" s="76">
        <v>1</v>
      </c>
      <c r="F282" s="37">
        <v>5.0979999999999999</v>
      </c>
      <c r="I282" s="37">
        <v>31.655000000000001</v>
      </c>
      <c r="J282" s="37">
        <v>29.303000000000001</v>
      </c>
      <c r="K282" s="35">
        <v>6817</v>
      </c>
      <c r="L282" s="35">
        <v>0</v>
      </c>
      <c r="M282" s="35">
        <v>0</v>
      </c>
      <c r="N282" s="37">
        <f t="shared" si="91"/>
        <v>29.367999999999999</v>
      </c>
      <c r="O282" s="37">
        <f t="shared" si="92"/>
        <v>0</v>
      </c>
      <c r="P282" s="40">
        <f t="shared" si="93"/>
        <v>-0.96000000000003638</v>
      </c>
      <c r="Q282" s="40">
        <f t="shared" si="94"/>
        <v>101.2</v>
      </c>
      <c r="S282" s="40">
        <v>0</v>
      </c>
      <c r="T282" s="35">
        <v>100</v>
      </c>
      <c r="U282" s="76" t="s">
        <v>549</v>
      </c>
    </row>
    <row r="283" spans="1:21">
      <c r="A283" s="76" t="s">
        <v>248</v>
      </c>
      <c r="C283" s="76" t="s">
        <v>313</v>
      </c>
      <c r="D283" s="76">
        <v>2</v>
      </c>
      <c r="F283" s="37">
        <v>5.5739999999999998</v>
      </c>
      <c r="I283" s="37">
        <v>31.588999999999999</v>
      </c>
      <c r="J283" s="37">
        <v>29.263000000000002</v>
      </c>
      <c r="K283" s="35">
        <v>5886</v>
      </c>
      <c r="L283" s="35">
        <v>0</v>
      </c>
      <c r="M283" s="35">
        <v>0</v>
      </c>
      <c r="N283" s="37">
        <f t="shared" si="91"/>
        <v>29.394000000000002</v>
      </c>
      <c r="O283" s="37">
        <f t="shared" si="92"/>
        <v>0</v>
      </c>
      <c r="P283" s="40">
        <f t="shared" si="93"/>
        <v>-0.17999999999994998</v>
      </c>
      <c r="Q283" s="40">
        <f t="shared" si="94"/>
        <v>101.2</v>
      </c>
      <c r="S283" s="40">
        <v>0</v>
      </c>
      <c r="T283" s="35">
        <v>100</v>
      </c>
      <c r="U283" s="76" t="s">
        <v>549</v>
      </c>
    </row>
    <row r="284" spans="1:21">
      <c r="A284" s="76" t="s">
        <v>249</v>
      </c>
      <c r="C284" s="76" t="s">
        <v>313</v>
      </c>
      <c r="D284" s="76">
        <v>3</v>
      </c>
      <c r="F284" s="37">
        <v>5.3810000000000002</v>
      </c>
      <c r="G284" s="76">
        <v>5.367</v>
      </c>
      <c r="I284" s="37">
        <v>31.527999999999999</v>
      </c>
      <c r="J284" s="37">
        <v>29.175000000000001</v>
      </c>
      <c r="K284" s="35">
        <v>6743</v>
      </c>
      <c r="L284" s="35">
        <v>0</v>
      </c>
      <c r="M284" s="35">
        <v>0</v>
      </c>
      <c r="N284" s="37">
        <f t="shared" si="91"/>
        <v>29.367000000000001</v>
      </c>
      <c r="O284" s="37">
        <f t="shared" si="92"/>
        <v>0</v>
      </c>
      <c r="P284" s="40">
        <f t="shared" si="93"/>
        <v>-0.99000000000000909</v>
      </c>
      <c r="Q284" s="40">
        <f t="shared" si="94"/>
        <v>101.2</v>
      </c>
      <c r="S284" s="40">
        <v>0</v>
      </c>
      <c r="T284" s="35">
        <v>100</v>
      </c>
      <c r="U284" s="76" t="s">
        <v>549</v>
      </c>
    </row>
    <row r="285" spans="1:21">
      <c r="A285" s="76" t="s">
        <v>250</v>
      </c>
      <c r="C285" s="76" t="s">
        <v>314</v>
      </c>
      <c r="D285" s="76">
        <v>1</v>
      </c>
      <c r="F285" s="37">
        <v>5.0519999999999996</v>
      </c>
      <c r="I285" s="37">
        <v>31.564</v>
      </c>
      <c r="J285" s="37">
        <v>29.242999999999999</v>
      </c>
      <c r="K285" s="35">
        <v>7321</v>
      </c>
      <c r="L285" s="35">
        <v>10</v>
      </c>
      <c r="M285" s="35">
        <v>0</v>
      </c>
      <c r="N285" s="37">
        <f t="shared" si="91"/>
        <v>29.398999999999997</v>
      </c>
      <c r="O285" s="37">
        <f t="shared" si="92"/>
        <v>1.3640703860319193E-3</v>
      </c>
      <c r="P285" s="40">
        <f t="shared" si="93"/>
        <v>-3.0000000000086402E-2</v>
      </c>
      <c r="Q285" s="40">
        <f t="shared" si="94"/>
        <v>100.95338926648348</v>
      </c>
      <c r="S285" s="40">
        <v>-3.0000000000086402E-2</v>
      </c>
      <c r="T285" s="35">
        <v>100</v>
      </c>
      <c r="U285" s="76" t="s">
        <v>550</v>
      </c>
    </row>
    <row r="286" spans="1:21">
      <c r="A286" s="76" t="s">
        <v>251</v>
      </c>
      <c r="C286" s="76" t="s">
        <v>314</v>
      </c>
      <c r="D286" s="76">
        <v>2</v>
      </c>
      <c r="F286" s="37">
        <v>5.4420000000000002</v>
      </c>
      <c r="I286" s="37">
        <v>31.609000000000002</v>
      </c>
      <c r="J286" s="37">
        <v>29.321000000000002</v>
      </c>
      <c r="K286" s="35">
        <v>6984</v>
      </c>
      <c r="L286" s="35">
        <v>0</v>
      </c>
      <c r="M286" s="35">
        <v>0</v>
      </c>
      <c r="N286" s="37">
        <f t="shared" si="91"/>
        <v>29.431999999999999</v>
      </c>
      <c r="O286" s="37">
        <f t="shared" si="92"/>
        <v>0</v>
      </c>
      <c r="P286" s="40">
        <f t="shared" si="93"/>
        <v>0.95999999999992269</v>
      </c>
      <c r="Q286" s="40">
        <f t="shared" si="94"/>
        <v>101.2</v>
      </c>
      <c r="S286" s="40">
        <v>0.95999999999992269</v>
      </c>
      <c r="T286" s="35">
        <v>100</v>
      </c>
      <c r="U286" s="76" t="s">
        <v>550</v>
      </c>
    </row>
    <row r="287" spans="1:21">
      <c r="A287" s="76" t="s">
        <v>252</v>
      </c>
      <c r="C287" s="76" t="s">
        <v>314</v>
      </c>
      <c r="D287" s="76">
        <v>3</v>
      </c>
      <c r="F287" s="37">
        <v>5.4850000000000003</v>
      </c>
      <c r="I287" s="37">
        <v>31.579000000000001</v>
      </c>
      <c r="J287" s="37">
        <v>29.25</v>
      </c>
      <c r="K287" s="35">
        <v>8066</v>
      </c>
      <c r="L287" s="35">
        <v>27</v>
      </c>
      <c r="M287" s="35">
        <v>0</v>
      </c>
      <c r="N287" s="37">
        <f t="shared" si="91"/>
        <v>29.390999999999998</v>
      </c>
      <c r="O287" s="37">
        <f t="shared" si="92"/>
        <v>3.3362164833806995E-3</v>
      </c>
      <c r="P287" s="40">
        <f t="shared" si="93"/>
        <v>-0.2700000000000955</v>
      </c>
      <c r="Q287" s="40">
        <f t="shared" si="94"/>
        <v>100.59737331752652</v>
      </c>
      <c r="S287" s="40">
        <v>0</v>
      </c>
      <c r="T287" s="35">
        <v>100</v>
      </c>
      <c r="U287" s="76" t="s">
        <v>550</v>
      </c>
    </row>
    <row r="288" spans="1:21">
      <c r="A288" s="79" t="s">
        <v>543</v>
      </c>
      <c r="B288" s="79"/>
      <c r="C288" s="79"/>
      <c r="D288" s="79"/>
      <c r="E288" s="119"/>
      <c r="F288" s="125"/>
      <c r="G288" s="79"/>
      <c r="H288" s="79"/>
      <c r="I288" s="125">
        <f>AVERAGE(I270:I287)</f>
        <v>31.601388888888891</v>
      </c>
      <c r="J288" s="125">
        <f t="shared" ref="J288:Q288" si="95">AVERAGE(J270:J287)</f>
        <v>29.285499999999999</v>
      </c>
      <c r="K288" s="122">
        <f t="shared" si="95"/>
        <v>7333.833333333333</v>
      </c>
      <c r="L288" s="122">
        <f t="shared" si="95"/>
        <v>3.0555555555555554</v>
      </c>
      <c r="M288" s="122">
        <f t="shared" si="95"/>
        <v>2.7777777777777777</v>
      </c>
      <c r="N288" s="125">
        <f t="shared" si="95"/>
        <v>29.40411111111111</v>
      </c>
      <c r="O288" s="125">
        <f t="shared" si="95"/>
        <v>7.7069195680804121E-4</v>
      </c>
      <c r="P288" s="121">
        <f t="shared" si="95"/>
        <v>0.12333333333330326</v>
      </c>
      <c r="Q288" s="121">
        <f t="shared" si="95"/>
        <v>101.06093677469121</v>
      </c>
      <c r="R288" s="79"/>
      <c r="S288" s="121">
        <f t="shared" ref="S288:T288" si="96">AVERAGE(S270:S287)</f>
        <v>0.31499999999997247</v>
      </c>
      <c r="T288" s="122">
        <f t="shared" si="96"/>
        <v>100</v>
      </c>
    </row>
    <row r="289" spans="1:23">
      <c r="A289" s="76" t="s">
        <v>73</v>
      </c>
      <c r="B289" s="76" t="s">
        <v>319</v>
      </c>
      <c r="C289" s="76" t="s">
        <v>309</v>
      </c>
      <c r="D289" s="76">
        <v>1</v>
      </c>
      <c r="F289" s="37">
        <v>3</v>
      </c>
      <c r="G289" s="76">
        <v>2.9860000000000002</v>
      </c>
      <c r="I289" s="37">
        <v>31.643999999999998</v>
      </c>
      <c r="J289" s="37">
        <v>29.350999999999999</v>
      </c>
      <c r="K289" s="35">
        <v>8202</v>
      </c>
      <c r="L289" s="35">
        <v>0</v>
      </c>
      <c r="M289" s="35">
        <v>0</v>
      </c>
      <c r="N289" s="37">
        <f t="shared" ref="N289:N305" si="97">(J289)-(I289-31.72)</f>
        <v>29.427</v>
      </c>
      <c r="O289" s="37">
        <f t="shared" ref="O289:O305" si="98">(M289+L289)/(K289+L289+M289)</f>
        <v>0</v>
      </c>
      <c r="P289" s="40">
        <f t="shared" ref="P289:P305" si="99">(30*N289)-882</f>
        <v>0.80999999999994543</v>
      </c>
      <c r="Q289" s="40">
        <f t="shared" ref="Q289:Q305" si="100">(80.4*O289*O289)-(180.9*O289)+101.2</f>
        <v>101.2</v>
      </c>
      <c r="S289" s="40">
        <v>0.80999999999994543</v>
      </c>
      <c r="T289" s="35">
        <v>100</v>
      </c>
      <c r="U289" s="76" t="s">
        <v>545</v>
      </c>
    </row>
    <row r="290" spans="1:23">
      <c r="A290" s="76" t="s">
        <v>74</v>
      </c>
      <c r="B290" s="76" t="s">
        <v>319</v>
      </c>
      <c r="C290" s="76" t="s">
        <v>309</v>
      </c>
      <c r="D290" s="76">
        <v>2</v>
      </c>
      <c r="F290" s="37">
        <v>2.9969999999999999</v>
      </c>
      <c r="G290" s="76">
        <v>2.0830000000000002</v>
      </c>
      <c r="I290" s="37">
        <v>31.68</v>
      </c>
      <c r="J290" s="37">
        <v>29.376000000000001</v>
      </c>
      <c r="K290" s="35">
        <v>7021</v>
      </c>
      <c r="L290" s="35">
        <v>0</v>
      </c>
      <c r="M290" s="35">
        <v>0</v>
      </c>
      <c r="N290" s="37">
        <f t="shared" si="97"/>
        <v>29.416</v>
      </c>
      <c r="O290" s="37">
        <f t="shared" si="98"/>
        <v>0</v>
      </c>
      <c r="P290" s="40">
        <f t="shared" si="99"/>
        <v>0.48000000000001819</v>
      </c>
      <c r="Q290" s="40">
        <f t="shared" si="100"/>
        <v>101.2</v>
      </c>
      <c r="S290" s="40">
        <v>0.48000000000001819</v>
      </c>
      <c r="T290" s="35">
        <v>100</v>
      </c>
      <c r="U290" s="76" t="s">
        <v>545</v>
      </c>
      <c r="V290" s="40">
        <f>AVERAGE(S289:S291)</f>
        <v>0.54999999999999238</v>
      </c>
      <c r="W290" s="35">
        <f>AVERAGE(T289:T291)</f>
        <v>100</v>
      </c>
    </row>
    <row r="291" spans="1:23">
      <c r="A291" s="76" t="s">
        <v>75</v>
      </c>
      <c r="B291" s="76" t="s">
        <v>319</v>
      </c>
      <c r="C291" s="76" t="s">
        <v>309</v>
      </c>
      <c r="D291" s="76">
        <v>3</v>
      </c>
      <c r="F291" s="37">
        <v>3.0009999999999999</v>
      </c>
      <c r="I291" s="37">
        <v>31.65</v>
      </c>
      <c r="J291" s="37">
        <v>29.341999999999999</v>
      </c>
      <c r="K291" s="35">
        <v>7757</v>
      </c>
      <c r="L291" s="35">
        <v>0</v>
      </c>
      <c r="M291" s="35">
        <v>0</v>
      </c>
      <c r="N291" s="37">
        <f t="shared" si="97"/>
        <v>29.411999999999999</v>
      </c>
      <c r="O291" s="37">
        <f t="shared" si="98"/>
        <v>0</v>
      </c>
      <c r="P291" s="40">
        <f t="shared" si="99"/>
        <v>0.36000000000001364</v>
      </c>
      <c r="Q291" s="40">
        <f t="shared" si="100"/>
        <v>101.2</v>
      </c>
      <c r="S291" s="40">
        <v>0.36000000000001364</v>
      </c>
      <c r="T291" s="35">
        <v>100</v>
      </c>
      <c r="U291" s="76" t="s">
        <v>545</v>
      </c>
    </row>
    <row r="292" spans="1:23">
      <c r="A292" s="76" t="s">
        <v>76</v>
      </c>
      <c r="B292" s="76" t="s">
        <v>319</v>
      </c>
      <c r="C292" s="76" t="s">
        <v>310</v>
      </c>
      <c r="D292" s="76">
        <v>1</v>
      </c>
      <c r="F292" s="37">
        <v>2.984</v>
      </c>
      <c r="G292" s="76">
        <v>2.827</v>
      </c>
      <c r="I292" s="37">
        <v>31.606999999999999</v>
      </c>
      <c r="J292" s="37">
        <v>29.318000000000001</v>
      </c>
      <c r="K292" s="35">
        <v>8876</v>
      </c>
      <c r="L292" s="35">
        <v>0</v>
      </c>
      <c r="M292" s="35">
        <v>0</v>
      </c>
      <c r="N292" s="37">
        <f t="shared" si="97"/>
        <v>29.431000000000001</v>
      </c>
      <c r="O292" s="37">
        <f t="shared" si="98"/>
        <v>0</v>
      </c>
      <c r="P292" s="40">
        <f t="shared" si="99"/>
        <v>0.93000000000006366</v>
      </c>
      <c r="Q292" s="40">
        <f t="shared" si="100"/>
        <v>101.2</v>
      </c>
      <c r="S292" s="40">
        <v>0.93000000000006366</v>
      </c>
      <c r="T292" s="35">
        <v>100</v>
      </c>
      <c r="U292" s="76" t="s">
        <v>546</v>
      </c>
    </row>
    <row r="293" spans="1:23">
      <c r="A293" s="76" t="s">
        <v>77</v>
      </c>
      <c r="B293" s="76" t="s">
        <v>319</v>
      </c>
      <c r="C293" s="76" t="s">
        <v>310</v>
      </c>
      <c r="D293" s="76">
        <v>2</v>
      </c>
      <c r="F293" s="37">
        <v>2.9929999999999999</v>
      </c>
      <c r="G293" s="76">
        <v>2.8370000000000002</v>
      </c>
      <c r="I293" s="37">
        <v>31.716999999999999</v>
      </c>
      <c r="J293" s="37">
        <v>29.428000000000001</v>
      </c>
      <c r="K293" s="35">
        <v>9770</v>
      </c>
      <c r="L293" s="35">
        <v>0</v>
      </c>
      <c r="M293" s="35">
        <v>0</v>
      </c>
      <c r="N293" s="37">
        <f t="shared" si="97"/>
        <v>29.431000000000001</v>
      </c>
      <c r="O293" s="37">
        <f t="shared" si="98"/>
        <v>0</v>
      </c>
      <c r="P293" s="40">
        <f t="shared" si="99"/>
        <v>0.93000000000006366</v>
      </c>
      <c r="Q293" s="40">
        <f t="shared" si="100"/>
        <v>101.2</v>
      </c>
      <c r="S293" s="40">
        <v>0.93000000000006366</v>
      </c>
      <c r="T293" s="35">
        <v>100</v>
      </c>
      <c r="U293" s="76" t="s">
        <v>546</v>
      </c>
    </row>
    <row r="294" spans="1:23">
      <c r="A294" s="76" t="s">
        <v>78</v>
      </c>
      <c r="B294" s="76" t="s">
        <v>319</v>
      </c>
      <c r="C294" s="76" t="s">
        <v>310</v>
      </c>
      <c r="D294" s="76">
        <v>3</v>
      </c>
      <c r="F294" s="37">
        <v>3.0019999999999998</v>
      </c>
      <c r="G294" s="76">
        <v>2.8479999999999999</v>
      </c>
      <c r="I294" s="37">
        <v>31.613</v>
      </c>
      <c r="J294" s="37">
        <v>29.332999999999998</v>
      </c>
      <c r="K294" s="35">
        <v>10333</v>
      </c>
      <c r="L294" s="35">
        <v>0</v>
      </c>
      <c r="M294" s="35">
        <v>0</v>
      </c>
      <c r="N294" s="37">
        <f t="shared" si="97"/>
        <v>29.439999999999998</v>
      </c>
      <c r="O294" s="37">
        <f t="shared" si="98"/>
        <v>0</v>
      </c>
      <c r="P294" s="40">
        <f t="shared" si="99"/>
        <v>1.1999999999999318</v>
      </c>
      <c r="Q294" s="40">
        <f t="shared" si="100"/>
        <v>101.2</v>
      </c>
      <c r="S294" s="40">
        <v>1.1999999999999318</v>
      </c>
      <c r="T294" s="35">
        <v>100</v>
      </c>
      <c r="U294" s="76" t="s">
        <v>546</v>
      </c>
    </row>
    <row r="295" spans="1:23">
      <c r="A295" s="76" t="s">
        <v>79</v>
      </c>
      <c r="B295" s="76" t="s">
        <v>319</v>
      </c>
      <c r="C295" s="76" t="s">
        <v>311</v>
      </c>
      <c r="D295" s="76">
        <v>1</v>
      </c>
      <c r="F295" s="37">
        <v>2.972</v>
      </c>
      <c r="G295" s="76">
        <v>2.891</v>
      </c>
      <c r="I295" s="37">
        <v>31.622</v>
      </c>
      <c r="J295" s="37">
        <v>29.321000000000002</v>
      </c>
      <c r="K295" s="35">
        <v>9246</v>
      </c>
      <c r="L295" s="35">
        <v>0</v>
      </c>
      <c r="M295" s="35">
        <v>0</v>
      </c>
      <c r="N295" s="37">
        <f t="shared" si="97"/>
        <v>29.419</v>
      </c>
      <c r="O295" s="37">
        <f t="shared" si="98"/>
        <v>0</v>
      </c>
      <c r="P295" s="40">
        <f t="shared" si="99"/>
        <v>0.57000000000005002</v>
      </c>
      <c r="Q295" s="40">
        <f t="shared" si="100"/>
        <v>101.2</v>
      </c>
      <c r="S295" s="40">
        <v>0.57000000000005002</v>
      </c>
      <c r="T295" s="35">
        <v>100</v>
      </c>
      <c r="U295" s="76" t="s">
        <v>547</v>
      </c>
    </row>
    <row r="296" spans="1:23">
      <c r="A296" s="76" t="s">
        <v>80</v>
      </c>
      <c r="B296" s="76" t="s">
        <v>319</v>
      </c>
      <c r="C296" s="76" t="s">
        <v>311</v>
      </c>
      <c r="D296" s="76">
        <v>2</v>
      </c>
      <c r="F296" s="37">
        <v>2.992</v>
      </c>
      <c r="G296" s="76">
        <v>2.907</v>
      </c>
      <c r="I296" s="37">
        <v>31.670999999999999</v>
      </c>
      <c r="J296" s="37">
        <v>29.341999999999999</v>
      </c>
      <c r="K296" s="35">
        <v>8097</v>
      </c>
      <c r="L296" s="35">
        <v>0</v>
      </c>
      <c r="M296" s="35">
        <v>0</v>
      </c>
      <c r="N296" s="37">
        <f t="shared" si="97"/>
        <v>29.390999999999998</v>
      </c>
      <c r="O296" s="37">
        <f t="shared" si="98"/>
        <v>0</v>
      </c>
      <c r="P296" s="40">
        <f t="shared" si="99"/>
        <v>-0.2700000000000955</v>
      </c>
      <c r="Q296" s="40">
        <f t="shared" si="100"/>
        <v>101.2</v>
      </c>
      <c r="S296" s="40">
        <v>0</v>
      </c>
      <c r="T296" s="35">
        <v>100</v>
      </c>
      <c r="U296" s="76" t="s">
        <v>547</v>
      </c>
    </row>
    <row r="297" spans="1:23">
      <c r="A297" s="76" t="s">
        <v>81</v>
      </c>
      <c r="B297" s="76" t="s">
        <v>319</v>
      </c>
      <c r="C297" s="76" t="s">
        <v>311</v>
      </c>
      <c r="D297" s="76">
        <v>3</v>
      </c>
      <c r="F297" s="37">
        <v>2.9929999999999999</v>
      </c>
      <c r="G297" s="76">
        <v>2.903</v>
      </c>
      <c r="I297" s="37">
        <v>31.757000000000001</v>
      </c>
      <c r="J297" s="37">
        <v>29.449000000000002</v>
      </c>
      <c r="K297" s="35">
        <v>9048</v>
      </c>
      <c r="L297" s="35">
        <v>0</v>
      </c>
      <c r="M297" s="35">
        <v>0</v>
      </c>
      <c r="N297" s="37">
        <f t="shared" si="97"/>
        <v>29.411999999999999</v>
      </c>
      <c r="O297" s="37">
        <f t="shared" si="98"/>
        <v>0</v>
      </c>
      <c r="P297" s="40">
        <f t="shared" si="99"/>
        <v>0.36000000000001364</v>
      </c>
      <c r="Q297" s="40">
        <f t="shared" si="100"/>
        <v>101.2</v>
      </c>
      <c r="S297" s="40">
        <v>0.36000000000001364</v>
      </c>
      <c r="T297" s="35">
        <v>100</v>
      </c>
      <c r="U297" s="76" t="s">
        <v>547</v>
      </c>
    </row>
    <row r="298" spans="1:23">
      <c r="A298" s="76" t="s">
        <v>82</v>
      </c>
      <c r="B298" s="76" t="s">
        <v>319</v>
      </c>
      <c r="C298" s="76" t="s">
        <v>312</v>
      </c>
      <c r="D298" s="76">
        <v>1</v>
      </c>
      <c r="F298" s="37">
        <v>2.9910000000000001</v>
      </c>
      <c r="G298" s="76">
        <v>2.8730000000000002</v>
      </c>
      <c r="I298" s="37">
        <v>31.68</v>
      </c>
      <c r="J298" s="37">
        <v>29.382999999999999</v>
      </c>
      <c r="K298" s="35">
        <v>8161</v>
      </c>
      <c r="L298" s="35">
        <v>0</v>
      </c>
      <c r="M298" s="35">
        <v>0</v>
      </c>
      <c r="N298" s="37">
        <f t="shared" si="97"/>
        <v>29.422999999999998</v>
      </c>
      <c r="O298" s="37">
        <f t="shared" si="98"/>
        <v>0</v>
      </c>
      <c r="P298" s="40">
        <f t="shared" si="99"/>
        <v>0.68999999999994088</v>
      </c>
      <c r="Q298" s="40">
        <f t="shared" si="100"/>
        <v>101.2</v>
      </c>
      <c r="S298" s="40">
        <v>0.68999999999994088</v>
      </c>
      <c r="T298" s="35">
        <v>100</v>
      </c>
      <c r="U298" s="76" t="s">
        <v>548</v>
      </c>
    </row>
    <row r="299" spans="1:23">
      <c r="A299" s="76" t="s">
        <v>83</v>
      </c>
      <c r="B299" s="76" t="s">
        <v>319</v>
      </c>
      <c r="C299" s="76" t="s">
        <v>312</v>
      </c>
      <c r="D299" s="76">
        <v>2</v>
      </c>
      <c r="F299" s="37">
        <v>2.996</v>
      </c>
      <c r="G299" s="76">
        <v>2.8610000000000002</v>
      </c>
      <c r="I299" s="37">
        <v>31.751999999999999</v>
      </c>
      <c r="J299" s="37">
        <v>29.423999999999999</v>
      </c>
      <c r="K299" s="35">
        <v>8104</v>
      </c>
      <c r="L299" s="35">
        <v>0</v>
      </c>
      <c r="M299" s="35">
        <v>0</v>
      </c>
      <c r="N299" s="37">
        <f t="shared" si="97"/>
        <v>29.391999999999999</v>
      </c>
      <c r="O299" s="37">
        <f t="shared" si="98"/>
        <v>0</v>
      </c>
      <c r="P299" s="40">
        <f t="shared" si="99"/>
        <v>-0.24000000000000909</v>
      </c>
      <c r="Q299" s="40">
        <f t="shared" si="100"/>
        <v>101.2</v>
      </c>
      <c r="S299" s="40">
        <v>0</v>
      </c>
      <c r="T299" s="35">
        <v>100</v>
      </c>
      <c r="U299" s="76" t="s">
        <v>548</v>
      </c>
    </row>
    <row r="300" spans="1:23">
      <c r="A300" s="76" t="s">
        <v>84</v>
      </c>
      <c r="B300" s="76" t="s">
        <v>319</v>
      </c>
      <c r="C300" s="76" t="s">
        <v>312</v>
      </c>
      <c r="D300" s="76">
        <v>3</v>
      </c>
      <c r="F300" s="37">
        <v>2.9780000000000002</v>
      </c>
      <c r="G300" s="76">
        <v>2.855</v>
      </c>
      <c r="I300" s="37">
        <v>31.645</v>
      </c>
      <c r="J300" s="37">
        <v>29.324999999999999</v>
      </c>
      <c r="K300" s="35">
        <v>8490</v>
      </c>
      <c r="L300" s="35">
        <v>0</v>
      </c>
      <c r="M300" s="35">
        <v>0</v>
      </c>
      <c r="N300" s="37">
        <f t="shared" si="97"/>
        <v>29.4</v>
      </c>
      <c r="O300" s="37">
        <f t="shared" si="98"/>
        <v>0</v>
      </c>
      <c r="P300" s="40">
        <f t="shared" si="99"/>
        <v>0</v>
      </c>
      <c r="Q300" s="40">
        <f t="shared" si="100"/>
        <v>101.2</v>
      </c>
      <c r="S300" s="40">
        <v>0</v>
      </c>
      <c r="T300" s="35">
        <v>100</v>
      </c>
      <c r="U300" s="76" t="s">
        <v>548</v>
      </c>
    </row>
    <row r="301" spans="1:23">
      <c r="A301" s="76" t="s">
        <v>85</v>
      </c>
      <c r="B301" s="76" t="s">
        <v>319</v>
      </c>
      <c r="C301" s="76" t="s">
        <v>313</v>
      </c>
      <c r="D301" s="76">
        <v>1</v>
      </c>
      <c r="F301" s="37">
        <v>2.992</v>
      </c>
      <c r="G301" s="76">
        <v>2.9649999999999999</v>
      </c>
      <c r="I301" s="37">
        <v>31.681999999999999</v>
      </c>
      <c r="J301" s="37">
        <v>29.401</v>
      </c>
      <c r="K301" s="35">
        <v>8333</v>
      </c>
      <c r="L301" s="35">
        <v>0</v>
      </c>
      <c r="M301" s="35">
        <v>0</v>
      </c>
      <c r="N301" s="37">
        <f t="shared" si="97"/>
        <v>29.439</v>
      </c>
      <c r="O301" s="37">
        <f t="shared" si="98"/>
        <v>0</v>
      </c>
      <c r="P301" s="40">
        <f t="shared" si="99"/>
        <v>1.1699999999999591</v>
      </c>
      <c r="Q301" s="40">
        <f t="shared" si="100"/>
        <v>101.2</v>
      </c>
      <c r="S301" s="40">
        <v>1.1699999999999591</v>
      </c>
      <c r="T301" s="35">
        <v>100</v>
      </c>
      <c r="U301" s="76" t="s">
        <v>549</v>
      </c>
    </row>
    <row r="302" spans="1:23">
      <c r="A302" s="76" t="s">
        <v>86</v>
      </c>
      <c r="B302" s="76" t="s">
        <v>319</v>
      </c>
      <c r="C302" s="76" t="s">
        <v>313</v>
      </c>
      <c r="D302" s="76">
        <v>2</v>
      </c>
      <c r="F302" s="37">
        <v>2.9950000000000001</v>
      </c>
      <c r="G302" s="76">
        <v>2.9550000000000001</v>
      </c>
      <c r="I302" s="37">
        <v>31.7</v>
      </c>
      <c r="J302" s="37">
        <v>29.372</v>
      </c>
      <c r="K302" s="35">
        <v>8551</v>
      </c>
      <c r="L302" s="35">
        <v>0</v>
      </c>
      <c r="M302" s="35">
        <v>0</v>
      </c>
      <c r="N302" s="37">
        <f t="shared" si="97"/>
        <v>29.391999999999999</v>
      </c>
      <c r="O302" s="37">
        <f t="shared" si="98"/>
        <v>0</v>
      </c>
      <c r="P302" s="40">
        <f t="shared" si="99"/>
        <v>-0.24000000000000909</v>
      </c>
      <c r="Q302" s="40">
        <f t="shared" si="100"/>
        <v>101.2</v>
      </c>
      <c r="S302" s="40">
        <v>0</v>
      </c>
      <c r="T302" s="35">
        <v>100</v>
      </c>
      <c r="U302" s="76" t="s">
        <v>549</v>
      </c>
    </row>
    <row r="303" spans="1:23">
      <c r="A303" s="76" t="s">
        <v>87</v>
      </c>
      <c r="B303" s="76" t="s">
        <v>319</v>
      </c>
      <c r="C303" s="76" t="s">
        <v>313</v>
      </c>
      <c r="D303" s="76">
        <v>3</v>
      </c>
      <c r="F303" s="37">
        <v>3.0150000000000001</v>
      </c>
      <c r="G303" s="76">
        <v>2.96</v>
      </c>
      <c r="I303" s="37">
        <v>31.745999999999999</v>
      </c>
      <c r="J303" s="37">
        <v>29.41</v>
      </c>
      <c r="K303" s="35">
        <v>8224</v>
      </c>
      <c r="L303" s="35">
        <v>0</v>
      </c>
      <c r="M303" s="35">
        <v>0</v>
      </c>
      <c r="N303" s="37">
        <f t="shared" si="97"/>
        <v>29.384</v>
      </c>
      <c r="O303" s="37">
        <f t="shared" si="98"/>
        <v>0</v>
      </c>
      <c r="P303" s="40">
        <f t="shared" si="99"/>
        <v>-0.48000000000001819</v>
      </c>
      <c r="Q303" s="40">
        <f t="shared" si="100"/>
        <v>101.2</v>
      </c>
      <c r="S303" s="40">
        <v>0</v>
      </c>
      <c r="T303" s="35">
        <v>100</v>
      </c>
      <c r="U303" s="76" t="s">
        <v>549</v>
      </c>
    </row>
    <row r="304" spans="1:23">
      <c r="A304" s="76" t="s">
        <v>88</v>
      </c>
      <c r="B304" s="76" t="s">
        <v>319</v>
      </c>
      <c r="C304" s="76" t="s">
        <v>314</v>
      </c>
      <c r="D304" s="76">
        <v>1</v>
      </c>
      <c r="F304" s="37">
        <v>3.0009999999999999</v>
      </c>
      <c r="G304" s="76">
        <v>2.93</v>
      </c>
      <c r="I304" s="37">
        <v>31.690999999999999</v>
      </c>
      <c r="J304" s="37">
        <v>29.379000000000001</v>
      </c>
      <c r="K304" s="35">
        <v>9066</v>
      </c>
      <c r="L304" s="35">
        <v>0</v>
      </c>
      <c r="M304" s="35">
        <v>0</v>
      </c>
      <c r="N304" s="37">
        <f t="shared" si="97"/>
        <v>29.408000000000001</v>
      </c>
      <c r="O304" s="37">
        <f t="shared" si="98"/>
        <v>0</v>
      </c>
      <c r="P304" s="40">
        <f t="shared" si="99"/>
        <v>0.24000000000000909</v>
      </c>
      <c r="Q304" s="40">
        <f t="shared" si="100"/>
        <v>101.2</v>
      </c>
      <c r="S304" s="40">
        <v>0.24000000000000909</v>
      </c>
      <c r="T304" s="35">
        <v>100</v>
      </c>
      <c r="U304" s="76" t="s">
        <v>550</v>
      </c>
    </row>
    <row r="305" spans="1:23">
      <c r="A305" s="76" t="s">
        <v>89</v>
      </c>
      <c r="B305" s="76" t="s">
        <v>319</v>
      </c>
      <c r="C305" s="76" t="s">
        <v>314</v>
      </c>
      <c r="D305" s="76">
        <v>2</v>
      </c>
      <c r="F305" s="37">
        <v>3.0019999999999998</v>
      </c>
      <c r="G305" s="126">
        <v>2921</v>
      </c>
      <c r="I305" s="37">
        <v>31.707999999999998</v>
      </c>
      <c r="J305" s="37">
        <v>29.419</v>
      </c>
      <c r="K305" s="35">
        <v>8760</v>
      </c>
      <c r="L305" s="35">
        <v>0</v>
      </c>
      <c r="M305" s="35">
        <v>0</v>
      </c>
      <c r="N305" s="37">
        <f t="shared" si="97"/>
        <v>29.431000000000001</v>
      </c>
      <c r="O305" s="37">
        <f t="shared" si="98"/>
        <v>0</v>
      </c>
      <c r="P305" s="40">
        <f t="shared" si="99"/>
        <v>0.93000000000006366</v>
      </c>
      <c r="Q305" s="40">
        <f t="shared" si="100"/>
        <v>101.2</v>
      </c>
      <c r="S305" s="40">
        <v>0.93000000000006366</v>
      </c>
      <c r="T305" s="35">
        <v>100</v>
      </c>
      <c r="U305" s="76" t="s">
        <v>550</v>
      </c>
    </row>
    <row r="306" spans="1:23">
      <c r="A306" s="76" t="s">
        <v>90</v>
      </c>
      <c r="B306" s="76" t="s">
        <v>319</v>
      </c>
      <c r="C306" s="76" t="s">
        <v>314</v>
      </c>
      <c r="D306" s="76">
        <v>3</v>
      </c>
      <c r="F306" s="37">
        <v>3.0009999999999999</v>
      </c>
      <c r="G306" s="76">
        <v>2.9260000000000002</v>
      </c>
      <c r="I306" s="37">
        <v>31.698</v>
      </c>
      <c r="J306" s="37">
        <v>29.337</v>
      </c>
      <c r="K306" s="35">
        <v>10494</v>
      </c>
      <c r="L306" s="35">
        <v>0</v>
      </c>
      <c r="M306" s="35">
        <v>0</v>
      </c>
      <c r="N306" s="37">
        <f t="shared" ref="N306" si="101">(J306)-(I306-31.72)</f>
        <v>29.358999999999998</v>
      </c>
      <c r="O306" s="37">
        <f t="shared" ref="O306" si="102">(M306+L306)/(K306+L306+M306)</f>
        <v>0</v>
      </c>
      <c r="P306" s="40">
        <f t="shared" ref="P306" si="103">(30*N306)-882</f>
        <v>-1.2300000000000182</v>
      </c>
      <c r="Q306" s="40">
        <f t="shared" ref="Q306" si="104">(80.4*O306*O306)-(180.9*O306)+101.2</f>
        <v>101.2</v>
      </c>
      <c r="S306" s="40">
        <v>0</v>
      </c>
      <c r="T306" s="35">
        <v>100</v>
      </c>
      <c r="U306" s="76" t="s">
        <v>550</v>
      </c>
    </row>
    <row r="307" spans="1:23">
      <c r="A307" s="79" t="s">
        <v>544</v>
      </c>
      <c r="B307" s="79"/>
      <c r="C307" s="79"/>
      <c r="D307" s="79"/>
      <c r="E307" s="119"/>
      <c r="F307" s="125"/>
      <c r="G307" s="79"/>
      <c r="H307" s="79"/>
      <c r="I307" s="125">
        <f>AVERAGE(I289:I306)</f>
        <v>31.681277777777773</v>
      </c>
      <c r="J307" s="125">
        <f t="shared" ref="J307:Q307" si="105">AVERAGE(J289:J306)</f>
        <v>29.372777777777781</v>
      </c>
      <c r="K307" s="122">
        <f t="shared" si="105"/>
        <v>8696.2777777777774</v>
      </c>
      <c r="L307" s="122">
        <f t="shared" si="105"/>
        <v>0</v>
      </c>
      <c r="M307" s="122">
        <f t="shared" si="105"/>
        <v>0</v>
      </c>
      <c r="N307" s="125">
        <f t="shared" si="105"/>
        <v>29.411500000000004</v>
      </c>
      <c r="O307" s="125">
        <f t="shared" si="105"/>
        <v>0</v>
      </c>
      <c r="P307" s="121">
        <f t="shared" si="105"/>
        <v>0.3449999999999957</v>
      </c>
      <c r="Q307" s="121">
        <f t="shared" si="105"/>
        <v>101.20000000000003</v>
      </c>
      <c r="R307" s="79"/>
      <c r="S307" s="121">
        <f t="shared" ref="S307:T307" si="106">AVERAGE(S289:S306)</f>
        <v>0.48166666666667068</v>
      </c>
      <c r="T307" s="122">
        <f t="shared" si="106"/>
        <v>100</v>
      </c>
    </row>
    <row r="308" spans="1:23">
      <c r="A308" s="76" t="s">
        <v>625</v>
      </c>
      <c r="I308" s="37">
        <v>31.611999999999998</v>
      </c>
      <c r="J308" s="37">
        <v>29.702999999999999</v>
      </c>
      <c r="K308" s="35">
        <v>4229</v>
      </c>
      <c r="L308" s="35">
        <v>0</v>
      </c>
      <c r="M308" s="35">
        <v>0</v>
      </c>
      <c r="N308" s="37">
        <f t="shared" ref="N308" si="107">(J308)-(I308-31.72)</f>
        <v>29.811</v>
      </c>
      <c r="O308" s="37">
        <f t="shared" ref="O308" si="108">(M308+L308)/(K308+L308+M308)</f>
        <v>0</v>
      </c>
      <c r="P308" s="40">
        <f t="shared" ref="P308" si="109">(30*N308)-882</f>
        <v>12.330000000000041</v>
      </c>
      <c r="Q308" s="40">
        <f t="shared" ref="Q308" si="110">(80.4*O308*O308)-(180.9*O308)+101.2</f>
        <v>101.2</v>
      </c>
      <c r="S308" s="40">
        <v>12.330000000000041</v>
      </c>
      <c r="T308" s="35">
        <v>100</v>
      </c>
      <c r="U308" s="76" t="s">
        <v>545</v>
      </c>
    </row>
    <row r="309" spans="1:23">
      <c r="A309" s="76" t="s">
        <v>626</v>
      </c>
      <c r="I309" s="37">
        <v>31.652999999999999</v>
      </c>
      <c r="J309" s="37">
        <v>29.72</v>
      </c>
      <c r="K309" s="35">
        <v>3006</v>
      </c>
      <c r="L309" s="35">
        <v>0</v>
      </c>
      <c r="M309" s="35">
        <v>0</v>
      </c>
      <c r="N309" s="37">
        <f t="shared" ref="N309:N325" si="111">(J309)-(I309-31.72)</f>
        <v>29.786999999999999</v>
      </c>
      <c r="O309" s="37">
        <f t="shared" ref="O309:O325" si="112">(M309+L309)/(K309+L309+M309)</f>
        <v>0</v>
      </c>
      <c r="P309" s="40">
        <f t="shared" ref="P309:P325" si="113">(30*N309)-882</f>
        <v>11.610000000000014</v>
      </c>
      <c r="Q309" s="40">
        <f t="shared" ref="Q309:Q325" si="114">(80.4*O309*O309)-(180.9*O309)+101.2</f>
        <v>101.2</v>
      </c>
      <c r="S309" s="40">
        <v>11.610000000000014</v>
      </c>
      <c r="T309" s="35">
        <v>100</v>
      </c>
      <c r="U309" s="76" t="s">
        <v>545</v>
      </c>
      <c r="V309" s="40">
        <f>AVERAGE(S308:S310)</f>
        <v>12.110000000000014</v>
      </c>
      <c r="W309" s="35">
        <f>AVERAGE(T308:T310)</f>
        <v>100</v>
      </c>
    </row>
    <row r="310" spans="1:23">
      <c r="A310" s="76" t="s">
        <v>627</v>
      </c>
      <c r="I310" s="37">
        <v>31.620999999999999</v>
      </c>
      <c r="J310" s="37">
        <v>29.713999999999999</v>
      </c>
      <c r="K310" s="35">
        <v>3242</v>
      </c>
      <c r="L310" s="35">
        <v>0</v>
      </c>
      <c r="M310" s="35">
        <v>0</v>
      </c>
      <c r="N310" s="37">
        <f t="shared" si="111"/>
        <v>29.812999999999999</v>
      </c>
      <c r="O310" s="37">
        <f t="shared" si="112"/>
        <v>0</v>
      </c>
      <c r="P310" s="40">
        <f t="shared" si="113"/>
        <v>12.389999999999986</v>
      </c>
      <c r="Q310" s="40">
        <f t="shared" si="114"/>
        <v>101.2</v>
      </c>
      <c r="S310" s="40">
        <v>12.389999999999986</v>
      </c>
      <c r="T310" s="35">
        <v>100</v>
      </c>
      <c r="U310" s="76" t="s">
        <v>545</v>
      </c>
    </row>
    <row r="311" spans="1:23">
      <c r="A311" s="76" t="s">
        <v>628</v>
      </c>
      <c r="I311" s="37">
        <v>31.626000000000001</v>
      </c>
      <c r="J311" s="37">
        <v>29.321999999999999</v>
      </c>
      <c r="K311" s="35">
        <v>12989</v>
      </c>
      <c r="L311" s="35">
        <v>0</v>
      </c>
      <c r="M311" s="35">
        <v>0</v>
      </c>
      <c r="N311" s="37">
        <f t="shared" si="111"/>
        <v>29.415999999999997</v>
      </c>
      <c r="O311" s="37">
        <f t="shared" si="112"/>
        <v>0</v>
      </c>
      <c r="P311" s="40">
        <f t="shared" si="113"/>
        <v>0.4799999999999045</v>
      </c>
      <c r="Q311" s="40">
        <f t="shared" si="114"/>
        <v>101.2</v>
      </c>
      <c r="S311" s="40">
        <v>0.4799999999999045</v>
      </c>
      <c r="T311" s="35">
        <v>100</v>
      </c>
      <c r="U311" s="76" t="s">
        <v>546</v>
      </c>
    </row>
    <row r="312" spans="1:23">
      <c r="A312" s="76" t="s">
        <v>629</v>
      </c>
      <c r="I312" s="37">
        <v>31.577000000000002</v>
      </c>
      <c r="J312" s="37">
        <v>29.247</v>
      </c>
      <c r="K312" s="35">
        <v>10882</v>
      </c>
      <c r="L312" s="35">
        <v>0</v>
      </c>
      <c r="M312" s="35">
        <v>0</v>
      </c>
      <c r="N312" s="37">
        <f t="shared" si="111"/>
        <v>29.389999999999997</v>
      </c>
      <c r="O312" s="37">
        <f t="shared" si="112"/>
        <v>0</v>
      </c>
      <c r="P312" s="40">
        <f t="shared" si="113"/>
        <v>-0.30000000000006821</v>
      </c>
      <c r="Q312" s="40">
        <f t="shared" si="114"/>
        <v>101.2</v>
      </c>
      <c r="S312" s="40">
        <v>0</v>
      </c>
      <c r="T312" s="35">
        <v>100</v>
      </c>
      <c r="U312" s="76" t="s">
        <v>546</v>
      </c>
    </row>
    <row r="313" spans="1:23">
      <c r="A313" s="76" t="s">
        <v>630</v>
      </c>
      <c r="I313" s="37">
        <v>31.632999999999999</v>
      </c>
      <c r="J313" s="37">
        <v>29.324000000000002</v>
      </c>
      <c r="K313" s="35">
        <v>11520</v>
      </c>
      <c r="L313" s="35">
        <v>0</v>
      </c>
      <c r="M313" s="35">
        <v>0</v>
      </c>
      <c r="N313" s="37">
        <f t="shared" si="111"/>
        <v>29.411000000000001</v>
      </c>
      <c r="O313" s="37">
        <f t="shared" si="112"/>
        <v>0</v>
      </c>
      <c r="P313" s="40">
        <f t="shared" si="113"/>
        <v>0.33000000000004093</v>
      </c>
      <c r="Q313" s="40">
        <f t="shared" si="114"/>
        <v>101.2</v>
      </c>
      <c r="S313" s="40">
        <v>0.33000000000004093</v>
      </c>
      <c r="T313" s="35">
        <v>100</v>
      </c>
      <c r="U313" s="76" t="s">
        <v>546</v>
      </c>
    </row>
    <row r="314" spans="1:23">
      <c r="A314" s="76" t="s">
        <v>631</v>
      </c>
      <c r="I314" s="37">
        <v>31.574000000000002</v>
      </c>
      <c r="J314" s="37">
        <v>29.693999999999999</v>
      </c>
      <c r="K314" s="35">
        <v>3494</v>
      </c>
      <c r="L314" s="35">
        <v>0</v>
      </c>
      <c r="M314" s="35">
        <v>0</v>
      </c>
      <c r="N314" s="37">
        <f t="shared" si="111"/>
        <v>29.839999999999996</v>
      </c>
      <c r="O314" s="37">
        <f t="shared" si="112"/>
        <v>0</v>
      </c>
      <c r="P314" s="40">
        <f t="shared" si="113"/>
        <v>13.199999999999932</v>
      </c>
      <c r="Q314" s="40">
        <f t="shared" si="114"/>
        <v>101.2</v>
      </c>
      <c r="S314" s="40">
        <v>13.199999999999932</v>
      </c>
      <c r="T314" s="35">
        <v>100</v>
      </c>
      <c r="U314" s="76" t="s">
        <v>547</v>
      </c>
    </row>
    <row r="315" spans="1:23">
      <c r="A315" s="76" t="s">
        <v>632</v>
      </c>
      <c r="I315" s="37">
        <v>31.689</v>
      </c>
      <c r="J315" s="37">
        <v>29.692</v>
      </c>
      <c r="K315" s="35">
        <v>3536</v>
      </c>
      <c r="L315" s="35">
        <v>0</v>
      </c>
      <c r="M315" s="35">
        <v>0</v>
      </c>
      <c r="N315" s="37">
        <f t="shared" si="111"/>
        <v>29.722999999999999</v>
      </c>
      <c r="O315" s="37">
        <f t="shared" si="112"/>
        <v>0</v>
      </c>
      <c r="P315" s="40">
        <f t="shared" si="113"/>
        <v>9.6899999999999409</v>
      </c>
      <c r="Q315" s="40">
        <f t="shared" si="114"/>
        <v>101.2</v>
      </c>
      <c r="S315" s="40">
        <v>9.6899999999999409</v>
      </c>
      <c r="T315" s="35">
        <v>100</v>
      </c>
      <c r="U315" s="76" t="s">
        <v>547</v>
      </c>
    </row>
    <row r="316" spans="1:23">
      <c r="A316" s="76" t="s">
        <v>633</v>
      </c>
      <c r="I316" s="37">
        <v>31.623999999999999</v>
      </c>
      <c r="J316" s="37">
        <v>29.661000000000001</v>
      </c>
      <c r="K316" s="35">
        <v>3289</v>
      </c>
      <c r="L316" s="35">
        <v>0</v>
      </c>
      <c r="M316" s="35">
        <v>0</v>
      </c>
      <c r="N316" s="37">
        <f t="shared" si="111"/>
        <v>29.757000000000001</v>
      </c>
      <c r="O316" s="37">
        <f t="shared" si="112"/>
        <v>0</v>
      </c>
      <c r="P316" s="40">
        <f t="shared" si="113"/>
        <v>10.710000000000036</v>
      </c>
      <c r="Q316" s="40">
        <f t="shared" si="114"/>
        <v>101.2</v>
      </c>
      <c r="S316" s="40">
        <v>10.710000000000036</v>
      </c>
      <c r="T316" s="35">
        <v>100</v>
      </c>
      <c r="U316" s="76" t="s">
        <v>547</v>
      </c>
    </row>
    <row r="317" spans="1:23">
      <c r="A317" s="76" t="s">
        <v>634</v>
      </c>
      <c r="I317" s="37">
        <v>31.67</v>
      </c>
      <c r="J317" s="37">
        <v>29.71</v>
      </c>
      <c r="K317" s="35">
        <v>3702</v>
      </c>
      <c r="L317" s="35">
        <v>0</v>
      </c>
      <c r="M317" s="35">
        <v>0</v>
      </c>
      <c r="N317" s="37">
        <f t="shared" si="111"/>
        <v>29.759999999999998</v>
      </c>
      <c r="O317" s="37">
        <f t="shared" si="112"/>
        <v>0</v>
      </c>
      <c r="P317" s="40">
        <f t="shared" si="113"/>
        <v>10.799999999999955</v>
      </c>
      <c r="Q317" s="40">
        <f t="shared" si="114"/>
        <v>101.2</v>
      </c>
      <c r="S317" s="40">
        <v>10.799999999999955</v>
      </c>
      <c r="T317" s="35">
        <v>100</v>
      </c>
      <c r="U317" s="76" t="s">
        <v>548</v>
      </c>
    </row>
    <row r="318" spans="1:23">
      <c r="A318" s="76" t="s">
        <v>635</v>
      </c>
      <c r="I318" s="37">
        <v>31.693999999999999</v>
      </c>
      <c r="J318" s="37">
        <v>29.734999999999999</v>
      </c>
      <c r="K318" s="35">
        <v>3588</v>
      </c>
      <c r="L318" s="35">
        <v>0</v>
      </c>
      <c r="M318" s="35">
        <v>0</v>
      </c>
      <c r="N318" s="37">
        <f t="shared" si="111"/>
        <v>29.760999999999999</v>
      </c>
      <c r="O318" s="37">
        <f t="shared" si="112"/>
        <v>0</v>
      </c>
      <c r="P318" s="40">
        <f t="shared" si="113"/>
        <v>10.829999999999927</v>
      </c>
      <c r="Q318" s="40">
        <f t="shared" si="114"/>
        <v>101.2</v>
      </c>
      <c r="S318" s="40">
        <v>10.829999999999927</v>
      </c>
      <c r="T318" s="35">
        <v>100</v>
      </c>
      <c r="U318" s="76" t="s">
        <v>548</v>
      </c>
    </row>
    <row r="319" spans="1:23">
      <c r="A319" s="76" t="s">
        <v>636</v>
      </c>
      <c r="I319" s="37">
        <v>31.63</v>
      </c>
      <c r="J319" s="37">
        <v>29.698</v>
      </c>
      <c r="K319" s="35">
        <v>3758</v>
      </c>
      <c r="L319" s="35">
        <v>133</v>
      </c>
      <c r="M319" s="35">
        <v>177</v>
      </c>
      <c r="N319" s="37">
        <f t="shared" si="111"/>
        <v>29.788</v>
      </c>
      <c r="O319" s="37">
        <f t="shared" si="112"/>
        <v>7.6204523107177971E-2</v>
      </c>
      <c r="P319" s="40">
        <f t="shared" si="113"/>
        <v>11.639999999999986</v>
      </c>
      <c r="Q319" s="40">
        <f t="shared" si="114"/>
        <v>87.881494969007704</v>
      </c>
      <c r="S319" s="40">
        <v>11.639999999999986</v>
      </c>
      <c r="T319" s="35">
        <v>88</v>
      </c>
      <c r="U319" s="76" t="s">
        <v>548</v>
      </c>
    </row>
    <row r="320" spans="1:23">
      <c r="A320" s="76" t="s">
        <v>637</v>
      </c>
      <c r="I320" s="37">
        <v>31.690999999999999</v>
      </c>
      <c r="J320" s="37">
        <v>29.803000000000001</v>
      </c>
      <c r="K320" s="35">
        <v>3925</v>
      </c>
      <c r="L320" s="35">
        <v>0</v>
      </c>
      <c r="M320" s="35">
        <v>0</v>
      </c>
      <c r="N320" s="37">
        <f t="shared" si="111"/>
        <v>29.832000000000001</v>
      </c>
      <c r="O320" s="37">
        <f t="shared" si="112"/>
        <v>0</v>
      </c>
      <c r="P320" s="40">
        <f t="shared" si="113"/>
        <v>12.960000000000036</v>
      </c>
      <c r="Q320" s="40">
        <f t="shared" si="114"/>
        <v>101.2</v>
      </c>
      <c r="S320" s="40">
        <v>12.960000000000036</v>
      </c>
      <c r="T320" s="35">
        <v>100</v>
      </c>
      <c r="U320" s="76" t="s">
        <v>549</v>
      </c>
    </row>
    <row r="321" spans="1:23">
      <c r="A321" s="76" t="s">
        <v>638</v>
      </c>
      <c r="I321" s="37">
        <v>31.614000000000001</v>
      </c>
      <c r="J321" s="37">
        <v>29.628</v>
      </c>
      <c r="K321" s="35">
        <v>3026</v>
      </c>
      <c r="L321" s="35">
        <v>0</v>
      </c>
      <c r="M321" s="35">
        <v>0</v>
      </c>
      <c r="N321" s="37">
        <f t="shared" si="111"/>
        <v>29.733999999999998</v>
      </c>
      <c r="O321" s="37">
        <f t="shared" si="112"/>
        <v>0</v>
      </c>
      <c r="P321" s="40">
        <f t="shared" si="113"/>
        <v>10.019999999999982</v>
      </c>
      <c r="Q321" s="40">
        <f t="shared" si="114"/>
        <v>101.2</v>
      </c>
      <c r="S321" s="40">
        <v>10.019999999999982</v>
      </c>
      <c r="T321" s="35">
        <v>100</v>
      </c>
      <c r="U321" s="76" t="s">
        <v>549</v>
      </c>
    </row>
    <row r="322" spans="1:23">
      <c r="A322" s="76" t="s">
        <v>639</v>
      </c>
      <c r="I322" s="37">
        <v>31.658000000000001</v>
      </c>
      <c r="J322" s="37">
        <v>29.728999999999999</v>
      </c>
      <c r="K322" s="35">
        <v>3296</v>
      </c>
      <c r="L322" s="35">
        <v>0</v>
      </c>
      <c r="M322" s="35">
        <v>0</v>
      </c>
      <c r="N322" s="37">
        <f t="shared" si="111"/>
        <v>29.790999999999997</v>
      </c>
      <c r="O322" s="37">
        <f t="shared" si="112"/>
        <v>0</v>
      </c>
      <c r="P322" s="40">
        <f t="shared" si="113"/>
        <v>11.729999999999905</v>
      </c>
      <c r="Q322" s="40">
        <f t="shared" si="114"/>
        <v>101.2</v>
      </c>
      <c r="S322" s="40">
        <v>11.729999999999905</v>
      </c>
      <c r="T322" s="35">
        <v>100</v>
      </c>
      <c r="U322" s="76" t="s">
        <v>549</v>
      </c>
    </row>
    <row r="323" spans="1:23">
      <c r="A323" s="76" t="s">
        <v>640</v>
      </c>
      <c r="I323" s="37">
        <v>31.646999999999998</v>
      </c>
      <c r="J323" s="37">
        <v>29.785</v>
      </c>
      <c r="K323" s="35">
        <v>3079</v>
      </c>
      <c r="L323" s="35">
        <v>0</v>
      </c>
      <c r="M323" s="35">
        <v>0</v>
      </c>
      <c r="N323" s="37">
        <f t="shared" si="111"/>
        <v>29.858000000000001</v>
      </c>
      <c r="O323" s="37">
        <f t="shared" si="112"/>
        <v>0</v>
      </c>
      <c r="P323" s="40">
        <f t="shared" si="113"/>
        <v>13.740000000000009</v>
      </c>
      <c r="Q323" s="40">
        <f t="shared" si="114"/>
        <v>101.2</v>
      </c>
      <c r="S323" s="40">
        <v>13.740000000000009</v>
      </c>
      <c r="T323" s="35">
        <v>100</v>
      </c>
      <c r="U323" s="76" t="s">
        <v>550</v>
      </c>
    </row>
    <row r="324" spans="1:23">
      <c r="A324" s="76" t="s">
        <v>641</v>
      </c>
      <c r="I324" s="37">
        <v>31.677</v>
      </c>
      <c r="J324" s="37">
        <v>29.806000000000001</v>
      </c>
      <c r="K324" s="35">
        <v>3490</v>
      </c>
      <c r="L324" s="35">
        <v>0</v>
      </c>
      <c r="M324" s="35">
        <v>0</v>
      </c>
      <c r="N324" s="37">
        <f t="shared" si="111"/>
        <v>29.849</v>
      </c>
      <c r="O324" s="37">
        <f t="shared" si="112"/>
        <v>0</v>
      </c>
      <c r="P324" s="40">
        <f t="shared" si="113"/>
        <v>13.470000000000027</v>
      </c>
      <c r="Q324" s="40">
        <f t="shared" si="114"/>
        <v>101.2</v>
      </c>
      <c r="S324" s="40">
        <v>13.470000000000027</v>
      </c>
      <c r="T324" s="35">
        <v>100</v>
      </c>
      <c r="U324" s="76" t="s">
        <v>550</v>
      </c>
    </row>
    <row r="325" spans="1:23">
      <c r="A325" s="76" t="s">
        <v>642</v>
      </c>
      <c r="I325" s="37">
        <v>31.69</v>
      </c>
      <c r="J325" s="37">
        <v>29.777999999999999</v>
      </c>
      <c r="K325" s="35">
        <v>3629</v>
      </c>
      <c r="L325" s="35">
        <v>0</v>
      </c>
      <c r="M325" s="35">
        <v>0</v>
      </c>
      <c r="N325" s="37">
        <f t="shared" si="111"/>
        <v>29.807999999999996</v>
      </c>
      <c r="O325" s="37">
        <f t="shared" si="112"/>
        <v>0</v>
      </c>
      <c r="P325" s="40">
        <f t="shared" si="113"/>
        <v>12.239999999999895</v>
      </c>
      <c r="Q325" s="40">
        <f t="shared" si="114"/>
        <v>101.2</v>
      </c>
      <c r="S325" s="40">
        <v>12.239999999999895</v>
      </c>
      <c r="T325" s="35">
        <v>100</v>
      </c>
      <c r="U325" s="76" t="s">
        <v>550</v>
      </c>
    </row>
    <row r="326" spans="1:23">
      <c r="A326" s="79" t="s">
        <v>643</v>
      </c>
      <c r="B326" s="79"/>
      <c r="C326" s="79"/>
      <c r="D326" s="79"/>
      <c r="E326" s="119"/>
      <c r="F326" s="125"/>
      <c r="G326" s="79"/>
      <c r="H326" s="79"/>
      <c r="I326" s="125">
        <f>AVERAGE(I308:I325)</f>
        <v>31.643333333333334</v>
      </c>
      <c r="J326" s="125">
        <f t="shared" ref="J326:Q326" si="115">AVERAGE(J308:J325)</f>
        <v>29.652722222222216</v>
      </c>
      <c r="K326" s="122">
        <f t="shared" si="115"/>
        <v>4871.1111111111113</v>
      </c>
      <c r="L326" s="122">
        <f t="shared" si="115"/>
        <v>7.3888888888888893</v>
      </c>
      <c r="M326" s="122">
        <f t="shared" si="115"/>
        <v>9.8333333333333339</v>
      </c>
      <c r="N326" s="125">
        <f t="shared" si="115"/>
        <v>29.729388888888892</v>
      </c>
      <c r="O326" s="125">
        <f t="shared" si="115"/>
        <v>4.2335846170654425E-3</v>
      </c>
      <c r="P326" s="121">
        <f t="shared" si="115"/>
        <v>9.8816666666666411</v>
      </c>
      <c r="Q326" s="121">
        <f t="shared" si="115"/>
        <v>100.46008305383378</v>
      </c>
      <c r="R326" s="79"/>
      <c r="S326" s="121">
        <f t="shared" ref="S326:T326" si="116">AVERAGE(S308:S325)</f>
        <v>9.8983333333333121</v>
      </c>
      <c r="T326" s="122">
        <f t="shared" si="116"/>
        <v>99.333333333333329</v>
      </c>
    </row>
    <row r="327" spans="1:23">
      <c r="A327" s="76" t="s">
        <v>663</v>
      </c>
      <c r="I327" s="37">
        <v>31.754000000000001</v>
      </c>
      <c r="J327" s="37">
        <v>29.584</v>
      </c>
      <c r="K327" s="35">
        <v>8862</v>
      </c>
      <c r="L327" s="35">
        <v>0</v>
      </c>
      <c r="M327" s="35">
        <v>0</v>
      </c>
      <c r="N327" s="37">
        <f t="shared" ref="N327:N344" si="117">(J327)-(I327-31.72)</f>
        <v>29.549999999999997</v>
      </c>
      <c r="O327" s="37">
        <f t="shared" ref="O327:O344" si="118">(M327+L327)/(K327+L327+M327)</f>
        <v>0</v>
      </c>
      <c r="P327" s="40">
        <f t="shared" ref="P327:P344" si="119">(30*N327)-882</f>
        <v>4.4999999999998863</v>
      </c>
      <c r="Q327" s="40">
        <f t="shared" ref="Q327:Q344" si="120">(80.4*O327*O327)-(180.9*O327)+101.2</f>
        <v>101.2</v>
      </c>
      <c r="S327" s="40">
        <v>4.4999999999998863</v>
      </c>
      <c r="T327" s="35">
        <v>100</v>
      </c>
      <c r="U327" s="76" t="s">
        <v>545</v>
      </c>
    </row>
    <row r="328" spans="1:23">
      <c r="A328" s="76" t="s">
        <v>665</v>
      </c>
      <c r="I328" s="37">
        <v>31.675000000000001</v>
      </c>
      <c r="J328" s="37">
        <v>29.521999999999998</v>
      </c>
      <c r="K328" s="35">
        <v>7618</v>
      </c>
      <c r="L328" s="35">
        <v>0</v>
      </c>
      <c r="M328" s="35">
        <v>0</v>
      </c>
      <c r="N328" s="37">
        <f t="shared" si="117"/>
        <v>29.566999999999997</v>
      </c>
      <c r="O328" s="37">
        <f t="shared" si="118"/>
        <v>0</v>
      </c>
      <c r="P328" s="40">
        <f t="shared" si="119"/>
        <v>5.0099999999998772</v>
      </c>
      <c r="Q328" s="40">
        <f t="shared" si="120"/>
        <v>101.2</v>
      </c>
      <c r="S328" s="40">
        <v>5.0099999999998772</v>
      </c>
      <c r="T328" s="35">
        <v>100</v>
      </c>
      <c r="U328" s="76" t="s">
        <v>545</v>
      </c>
      <c r="V328" s="40">
        <f>AVERAGE(S327:S329)</f>
        <v>4.8099999999998699</v>
      </c>
      <c r="W328" s="35">
        <f>AVERAGE(T327:T329)</f>
        <v>100</v>
      </c>
    </row>
    <row r="329" spans="1:23">
      <c r="A329" s="76" t="s">
        <v>666</v>
      </c>
      <c r="I329" s="37">
        <v>31.687000000000001</v>
      </c>
      <c r="J329" s="37">
        <v>29.530999999999999</v>
      </c>
      <c r="K329" s="35">
        <v>7177</v>
      </c>
      <c r="L329" s="35">
        <v>0</v>
      </c>
      <c r="M329" s="35">
        <v>0</v>
      </c>
      <c r="N329" s="37">
        <f t="shared" si="117"/>
        <v>29.563999999999997</v>
      </c>
      <c r="O329" s="37">
        <f t="shared" si="118"/>
        <v>0</v>
      </c>
      <c r="P329" s="40">
        <f t="shared" si="119"/>
        <v>4.9199999999998454</v>
      </c>
      <c r="Q329" s="40">
        <f t="shared" si="120"/>
        <v>101.2</v>
      </c>
      <c r="S329" s="40">
        <v>4.9199999999998454</v>
      </c>
      <c r="T329" s="35">
        <v>100</v>
      </c>
      <c r="U329" s="76" t="s">
        <v>545</v>
      </c>
    </row>
    <row r="330" spans="1:23">
      <c r="A330" s="76" t="s">
        <v>667</v>
      </c>
      <c r="I330" s="37">
        <v>31.658000000000001</v>
      </c>
      <c r="J330" s="37">
        <v>29.494</v>
      </c>
      <c r="K330" s="35">
        <v>8773</v>
      </c>
      <c r="L330" s="35">
        <v>0</v>
      </c>
      <c r="M330" s="35">
        <v>0</v>
      </c>
      <c r="N330" s="37">
        <f t="shared" si="117"/>
        <v>29.555999999999997</v>
      </c>
      <c r="O330" s="37">
        <f t="shared" si="118"/>
        <v>0</v>
      </c>
      <c r="P330" s="40">
        <f t="shared" si="119"/>
        <v>4.67999999999995</v>
      </c>
      <c r="Q330" s="40">
        <f t="shared" si="120"/>
        <v>101.2</v>
      </c>
      <c r="S330" s="40">
        <v>4.67999999999995</v>
      </c>
      <c r="T330" s="35">
        <v>100</v>
      </c>
      <c r="U330" s="76" t="s">
        <v>546</v>
      </c>
    </row>
    <row r="331" spans="1:23">
      <c r="A331" s="76" t="s">
        <v>668</v>
      </c>
      <c r="I331" s="37">
        <v>31.573</v>
      </c>
      <c r="J331" s="37">
        <v>29.433</v>
      </c>
      <c r="K331" s="35">
        <v>8186</v>
      </c>
      <c r="L331" s="35">
        <v>0</v>
      </c>
      <c r="M331" s="35">
        <v>0</v>
      </c>
      <c r="N331" s="37">
        <f t="shared" si="117"/>
        <v>29.58</v>
      </c>
      <c r="O331" s="37">
        <f t="shared" si="118"/>
        <v>0</v>
      </c>
      <c r="P331" s="40">
        <f t="shared" si="119"/>
        <v>5.3999999999999773</v>
      </c>
      <c r="Q331" s="40">
        <f t="shared" si="120"/>
        <v>101.2</v>
      </c>
      <c r="S331" s="40">
        <v>5.3999999999999773</v>
      </c>
      <c r="T331" s="35">
        <v>100</v>
      </c>
      <c r="U331" s="76" t="s">
        <v>546</v>
      </c>
    </row>
    <row r="332" spans="1:23">
      <c r="A332" s="76" t="s">
        <v>669</v>
      </c>
      <c r="I332" s="37">
        <v>31.547000000000001</v>
      </c>
      <c r="J332" s="37">
        <v>29.366</v>
      </c>
      <c r="K332" s="35">
        <v>7554</v>
      </c>
      <c r="L332" s="35">
        <v>0</v>
      </c>
      <c r="M332" s="35">
        <v>0</v>
      </c>
      <c r="N332" s="37">
        <f t="shared" si="117"/>
        <v>29.538999999999998</v>
      </c>
      <c r="O332" s="37">
        <f t="shared" si="118"/>
        <v>0</v>
      </c>
      <c r="P332" s="40">
        <f t="shared" si="119"/>
        <v>4.1699999999999591</v>
      </c>
      <c r="Q332" s="40">
        <f t="shared" si="120"/>
        <v>101.2</v>
      </c>
      <c r="S332" s="40">
        <v>4.1699999999999591</v>
      </c>
      <c r="T332" s="35">
        <v>100</v>
      </c>
      <c r="U332" s="76" t="s">
        <v>546</v>
      </c>
    </row>
    <row r="333" spans="1:23">
      <c r="A333" s="76" t="s">
        <v>670</v>
      </c>
      <c r="I333" s="37">
        <v>31.652999999999999</v>
      </c>
      <c r="J333" s="37">
        <v>29.49</v>
      </c>
      <c r="K333" s="35">
        <v>6736</v>
      </c>
      <c r="L333" s="35">
        <v>0</v>
      </c>
      <c r="M333" s="35">
        <v>0</v>
      </c>
      <c r="N333" s="37">
        <f t="shared" si="117"/>
        <v>29.556999999999999</v>
      </c>
      <c r="O333" s="37">
        <f t="shared" si="118"/>
        <v>0</v>
      </c>
      <c r="P333" s="40">
        <f t="shared" si="119"/>
        <v>4.7099999999999227</v>
      </c>
      <c r="Q333" s="40">
        <f t="shared" si="120"/>
        <v>101.2</v>
      </c>
      <c r="S333" s="40">
        <v>4.7099999999999227</v>
      </c>
      <c r="T333" s="35">
        <v>100</v>
      </c>
      <c r="U333" s="76" t="s">
        <v>547</v>
      </c>
    </row>
    <row r="334" spans="1:23">
      <c r="A334" s="76" t="s">
        <v>671</v>
      </c>
      <c r="I334" s="37">
        <v>31.585000000000001</v>
      </c>
      <c r="J334" s="37">
        <v>29.44</v>
      </c>
      <c r="K334" s="35">
        <v>7342</v>
      </c>
      <c r="L334" s="35">
        <v>0</v>
      </c>
      <c r="M334" s="35">
        <v>0</v>
      </c>
      <c r="N334" s="37">
        <f t="shared" si="117"/>
        <v>29.574999999999999</v>
      </c>
      <c r="O334" s="37">
        <f t="shared" si="118"/>
        <v>0</v>
      </c>
      <c r="P334" s="40">
        <f t="shared" si="119"/>
        <v>5.25</v>
      </c>
      <c r="Q334" s="40">
        <f t="shared" si="120"/>
        <v>101.2</v>
      </c>
      <c r="S334" s="40">
        <v>5.25</v>
      </c>
      <c r="T334" s="35">
        <v>100</v>
      </c>
      <c r="U334" s="76" t="s">
        <v>547</v>
      </c>
    </row>
    <row r="335" spans="1:23">
      <c r="A335" s="76" t="s">
        <v>672</v>
      </c>
      <c r="I335" s="37">
        <v>31.678000000000001</v>
      </c>
      <c r="J335" s="37">
        <v>29.51</v>
      </c>
      <c r="K335" s="35">
        <v>6849</v>
      </c>
      <c r="L335" s="35">
        <v>0</v>
      </c>
      <c r="M335" s="35">
        <v>0</v>
      </c>
      <c r="N335" s="37">
        <f t="shared" si="117"/>
        <v>29.552</v>
      </c>
      <c r="O335" s="37">
        <f t="shared" si="118"/>
        <v>0</v>
      </c>
      <c r="P335" s="40">
        <f t="shared" si="119"/>
        <v>4.5599999999999454</v>
      </c>
      <c r="Q335" s="40">
        <f t="shared" si="120"/>
        <v>101.2</v>
      </c>
      <c r="S335" s="40">
        <v>4.5599999999999454</v>
      </c>
      <c r="T335" s="35">
        <v>100</v>
      </c>
      <c r="U335" s="76" t="s">
        <v>547</v>
      </c>
    </row>
    <row r="336" spans="1:23">
      <c r="A336" s="76" t="s">
        <v>673</v>
      </c>
      <c r="I336" s="37">
        <v>31.556000000000001</v>
      </c>
      <c r="J336" s="37">
        <v>29.44</v>
      </c>
      <c r="K336" s="35">
        <v>6003</v>
      </c>
      <c r="L336" s="35">
        <v>0</v>
      </c>
      <c r="M336" s="35">
        <v>0</v>
      </c>
      <c r="N336" s="37">
        <f t="shared" si="117"/>
        <v>29.603999999999999</v>
      </c>
      <c r="O336" s="37">
        <f t="shared" si="118"/>
        <v>0</v>
      </c>
      <c r="P336" s="40">
        <f t="shared" si="119"/>
        <v>6.1200000000000045</v>
      </c>
      <c r="Q336" s="40">
        <f t="shared" si="120"/>
        <v>101.2</v>
      </c>
      <c r="S336" s="40">
        <v>6.1200000000000045</v>
      </c>
      <c r="T336" s="35">
        <v>100</v>
      </c>
      <c r="U336" s="76" t="s">
        <v>548</v>
      </c>
    </row>
    <row r="337" spans="1:21">
      <c r="A337" s="76" t="s">
        <v>674</v>
      </c>
      <c r="I337" s="37">
        <v>31.648</v>
      </c>
      <c r="J337" s="37">
        <v>29.475000000000001</v>
      </c>
      <c r="K337" s="35">
        <v>6490</v>
      </c>
      <c r="L337" s="35">
        <v>0</v>
      </c>
      <c r="M337" s="35">
        <v>0</v>
      </c>
      <c r="N337" s="37">
        <f t="shared" si="117"/>
        <v>29.547000000000001</v>
      </c>
      <c r="O337" s="37">
        <f t="shared" si="118"/>
        <v>0</v>
      </c>
      <c r="P337" s="40">
        <f t="shared" si="119"/>
        <v>4.4099999999999682</v>
      </c>
      <c r="Q337" s="40">
        <f t="shared" si="120"/>
        <v>101.2</v>
      </c>
      <c r="S337" s="40">
        <v>4.4099999999999682</v>
      </c>
      <c r="T337" s="35">
        <v>100</v>
      </c>
      <c r="U337" s="76" t="s">
        <v>548</v>
      </c>
    </row>
    <row r="338" spans="1:21">
      <c r="A338" s="76" t="s">
        <v>675</v>
      </c>
      <c r="I338" s="37">
        <v>31.678999999999998</v>
      </c>
      <c r="J338" s="37">
        <v>29.495000000000001</v>
      </c>
      <c r="K338" s="35">
        <v>5932</v>
      </c>
      <c r="L338" s="35">
        <v>0</v>
      </c>
      <c r="M338" s="35">
        <v>0</v>
      </c>
      <c r="N338" s="37">
        <f t="shared" si="117"/>
        <v>29.536000000000001</v>
      </c>
      <c r="O338" s="37">
        <f t="shared" si="118"/>
        <v>0</v>
      </c>
      <c r="P338" s="40">
        <f t="shared" si="119"/>
        <v>4.0800000000000409</v>
      </c>
      <c r="Q338" s="40">
        <f t="shared" si="120"/>
        <v>101.2</v>
      </c>
      <c r="S338" s="40">
        <v>4.0800000000000409</v>
      </c>
      <c r="T338" s="35">
        <v>100</v>
      </c>
      <c r="U338" s="76" t="s">
        <v>548</v>
      </c>
    </row>
    <row r="339" spans="1:21">
      <c r="A339" s="76" t="s">
        <v>676</v>
      </c>
      <c r="I339" s="37">
        <v>31.516999999999999</v>
      </c>
      <c r="J339" s="37">
        <v>29.414999999999999</v>
      </c>
      <c r="K339" s="35">
        <v>8049</v>
      </c>
      <c r="L339" s="35">
        <v>0</v>
      </c>
      <c r="M339" s="35">
        <v>0</v>
      </c>
      <c r="N339" s="37">
        <f t="shared" si="117"/>
        <v>29.617999999999999</v>
      </c>
      <c r="O339" s="37">
        <f t="shared" si="118"/>
        <v>0</v>
      </c>
      <c r="P339" s="40">
        <f t="shared" si="119"/>
        <v>6.5399999999999636</v>
      </c>
      <c r="Q339" s="40">
        <f t="shared" si="120"/>
        <v>101.2</v>
      </c>
      <c r="S339" s="40">
        <v>6.5399999999999636</v>
      </c>
      <c r="T339" s="35">
        <v>100</v>
      </c>
      <c r="U339" s="76" t="s">
        <v>549</v>
      </c>
    </row>
    <row r="340" spans="1:21">
      <c r="A340" s="76" t="s">
        <v>677</v>
      </c>
      <c r="I340" s="37">
        <v>31.509</v>
      </c>
      <c r="J340" s="37">
        <v>29.427</v>
      </c>
      <c r="K340" s="35">
        <v>6654</v>
      </c>
      <c r="L340" s="35">
        <v>0</v>
      </c>
      <c r="M340" s="35">
        <v>0</v>
      </c>
      <c r="N340" s="37">
        <f t="shared" si="117"/>
        <v>29.637999999999998</v>
      </c>
      <c r="O340" s="37">
        <f t="shared" si="118"/>
        <v>0</v>
      </c>
      <c r="P340" s="40">
        <f t="shared" si="119"/>
        <v>7.1399999999999864</v>
      </c>
      <c r="Q340" s="40">
        <f t="shared" si="120"/>
        <v>101.2</v>
      </c>
      <c r="S340" s="40">
        <v>7.1399999999999864</v>
      </c>
      <c r="T340" s="35">
        <v>100</v>
      </c>
      <c r="U340" s="76" t="s">
        <v>549</v>
      </c>
    </row>
    <row r="341" spans="1:21">
      <c r="A341" s="76" t="s">
        <v>678</v>
      </c>
      <c r="I341" s="37">
        <v>31.594000000000001</v>
      </c>
      <c r="J341" s="37">
        <v>29.446000000000002</v>
      </c>
      <c r="K341" s="35">
        <v>5520</v>
      </c>
      <c r="L341" s="35">
        <v>0</v>
      </c>
      <c r="M341" s="35">
        <v>0</v>
      </c>
      <c r="N341" s="37">
        <f t="shared" si="117"/>
        <v>29.571999999999999</v>
      </c>
      <c r="O341" s="37">
        <f t="shared" si="118"/>
        <v>0</v>
      </c>
      <c r="P341" s="40">
        <f t="shared" si="119"/>
        <v>5.1599999999999682</v>
      </c>
      <c r="Q341" s="40">
        <f t="shared" si="120"/>
        <v>101.2</v>
      </c>
      <c r="S341" s="40">
        <v>5.1599999999999682</v>
      </c>
      <c r="T341" s="35">
        <v>100</v>
      </c>
      <c r="U341" s="76" t="s">
        <v>549</v>
      </c>
    </row>
    <row r="342" spans="1:21">
      <c r="A342" s="76" t="s">
        <v>679</v>
      </c>
      <c r="I342" s="37">
        <v>31.628</v>
      </c>
      <c r="J342" s="37">
        <v>29.459</v>
      </c>
      <c r="K342" s="35">
        <v>8874</v>
      </c>
      <c r="L342" s="35">
        <v>0</v>
      </c>
      <c r="M342" s="35">
        <v>0</v>
      </c>
      <c r="N342" s="37">
        <f t="shared" si="117"/>
        <v>29.550999999999998</v>
      </c>
      <c r="O342" s="37">
        <f t="shared" si="118"/>
        <v>0</v>
      </c>
      <c r="P342" s="40">
        <f t="shared" si="119"/>
        <v>4.5299999999999727</v>
      </c>
      <c r="Q342" s="40">
        <f t="shared" si="120"/>
        <v>101.2</v>
      </c>
      <c r="S342" s="40">
        <v>4.5299999999999727</v>
      </c>
      <c r="T342" s="35">
        <v>100</v>
      </c>
      <c r="U342" s="76" t="s">
        <v>550</v>
      </c>
    </row>
    <row r="343" spans="1:21">
      <c r="A343" s="76" t="s">
        <v>680</v>
      </c>
      <c r="I343" s="37">
        <v>31.582999999999998</v>
      </c>
      <c r="J343" s="37">
        <v>29.411000000000001</v>
      </c>
      <c r="K343" s="35">
        <v>7474</v>
      </c>
      <c r="L343" s="35">
        <v>0</v>
      </c>
      <c r="M343" s="35">
        <v>0</v>
      </c>
      <c r="N343" s="37">
        <f t="shared" si="117"/>
        <v>29.548000000000002</v>
      </c>
      <c r="O343" s="37">
        <f t="shared" si="118"/>
        <v>0</v>
      </c>
      <c r="P343" s="40">
        <f t="shared" si="119"/>
        <v>4.4400000000000546</v>
      </c>
      <c r="Q343" s="40">
        <f t="shared" si="120"/>
        <v>101.2</v>
      </c>
      <c r="S343" s="40">
        <v>4.4400000000000546</v>
      </c>
      <c r="T343" s="35">
        <v>100</v>
      </c>
      <c r="U343" s="76" t="s">
        <v>550</v>
      </c>
    </row>
    <row r="344" spans="1:21">
      <c r="A344" s="76" t="s">
        <v>681</v>
      </c>
      <c r="I344" s="37">
        <v>31.594000000000001</v>
      </c>
      <c r="J344" s="37">
        <v>29.489000000000001</v>
      </c>
      <c r="K344" s="35">
        <v>7691</v>
      </c>
      <c r="L344" s="35">
        <v>0</v>
      </c>
      <c r="M344" s="35">
        <v>0</v>
      </c>
      <c r="N344" s="37">
        <f t="shared" si="117"/>
        <v>29.614999999999998</v>
      </c>
      <c r="O344" s="37">
        <f t="shared" si="118"/>
        <v>0</v>
      </c>
      <c r="P344" s="40">
        <f t="shared" si="119"/>
        <v>6.4499999999999318</v>
      </c>
      <c r="Q344" s="40">
        <f t="shared" si="120"/>
        <v>101.2</v>
      </c>
      <c r="S344" s="40">
        <v>6.4499999999999318</v>
      </c>
      <c r="T344" s="35">
        <v>100</v>
      </c>
      <c r="U344" s="76" t="s">
        <v>550</v>
      </c>
    </row>
    <row r="345" spans="1:21">
      <c r="A345" s="79" t="s">
        <v>682</v>
      </c>
      <c r="B345" s="79"/>
      <c r="C345" s="79"/>
      <c r="D345" s="79"/>
      <c r="E345" s="119"/>
      <c r="F345" s="125"/>
      <c r="G345" s="79"/>
      <c r="H345" s="79"/>
      <c r="I345" s="125">
        <f>AVERAGE(I327:I344)</f>
        <v>31.617666666666668</v>
      </c>
      <c r="J345" s="125">
        <f t="shared" ref="J345:Q345" si="121">AVERAGE(J327:J344)</f>
        <v>29.468166666666676</v>
      </c>
      <c r="K345" s="122">
        <f t="shared" si="121"/>
        <v>7321.333333333333</v>
      </c>
      <c r="L345" s="122">
        <f t="shared" si="121"/>
        <v>0</v>
      </c>
      <c r="M345" s="122">
        <f t="shared" si="121"/>
        <v>0</v>
      </c>
      <c r="N345" s="125">
        <f t="shared" si="121"/>
        <v>29.570499999999996</v>
      </c>
      <c r="O345" s="125">
        <f t="shared" si="121"/>
        <v>0</v>
      </c>
      <c r="P345" s="121">
        <f t="shared" si="121"/>
        <v>5.1149999999999585</v>
      </c>
      <c r="Q345" s="121">
        <f t="shared" si="121"/>
        <v>101.20000000000003</v>
      </c>
      <c r="R345" s="79"/>
      <c r="S345" s="121">
        <f t="shared" ref="S345:T345" si="122">AVERAGE(S327:S344)</f>
        <v>5.1149999999999585</v>
      </c>
      <c r="T345" s="122">
        <f t="shared" si="122"/>
        <v>100</v>
      </c>
    </row>
  </sheetData>
  <sortState ref="A5:R310">
    <sortCondition ref="A5:A310"/>
  </sortState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G29" sqref="G29"/>
    </sheetView>
  </sheetViews>
  <sheetFormatPr defaultColWidth="11" defaultRowHeight="15.75"/>
  <cols>
    <col min="1" max="1" width="7.5" customWidth="1"/>
    <col min="2" max="2" width="10.875" style="45"/>
    <col min="3" max="3" width="9.5" style="45" customWidth="1"/>
    <col min="4" max="4" width="10" style="45" customWidth="1"/>
    <col min="5" max="8" width="10.875" style="2"/>
    <col min="9" max="9" width="3.375" style="2" customWidth="1"/>
    <col min="10" max="10" width="10.875" style="45"/>
    <col min="11" max="11" width="10.875" style="56"/>
    <col min="12" max="12" width="10.875" style="45"/>
    <col min="13" max="13" width="11.875" style="56" customWidth="1"/>
    <col min="14" max="14" width="2.5" style="2" customWidth="1"/>
    <col min="15" max="15" width="10.875" style="45"/>
    <col min="16" max="16" width="10.875" style="59"/>
    <col min="17" max="17" width="2.5" style="2" customWidth="1"/>
    <col min="18" max="18" width="10.875" style="45"/>
    <col min="19" max="19" width="10.875" style="59"/>
  </cols>
  <sheetData>
    <row r="1" spans="1:25" ht="21">
      <c r="A1" s="8" t="s">
        <v>582</v>
      </c>
    </row>
    <row r="3" spans="1:25">
      <c r="B3" s="60" t="s">
        <v>13</v>
      </c>
      <c r="C3" s="60"/>
      <c r="D3" s="60"/>
      <c r="E3" s="61" t="s">
        <v>14</v>
      </c>
      <c r="F3" s="61"/>
      <c r="G3" s="61"/>
      <c r="H3" s="61"/>
      <c r="J3" s="62" t="s">
        <v>21</v>
      </c>
      <c r="K3" s="57"/>
      <c r="L3" s="55"/>
      <c r="M3" s="57"/>
      <c r="O3" s="55"/>
      <c r="P3" s="63"/>
      <c r="R3" s="55"/>
      <c r="S3" s="64"/>
    </row>
    <row r="4" spans="1:25" s="44" customFormat="1" ht="47.25">
      <c r="B4" s="65" t="s">
        <v>10</v>
      </c>
      <c r="C4" s="65" t="s">
        <v>527</v>
      </c>
      <c r="D4" s="65" t="s">
        <v>528</v>
      </c>
      <c r="E4" s="66" t="s">
        <v>15</v>
      </c>
      <c r="F4" s="66" t="s">
        <v>526</v>
      </c>
      <c r="G4" s="66" t="s">
        <v>16</v>
      </c>
      <c r="H4" s="66" t="s">
        <v>17</v>
      </c>
      <c r="I4" s="67"/>
      <c r="J4" s="53" t="s">
        <v>529</v>
      </c>
      <c r="K4" s="54" t="s">
        <v>19</v>
      </c>
      <c r="L4" s="53" t="s">
        <v>530</v>
      </c>
      <c r="M4" s="54" t="s">
        <v>19</v>
      </c>
      <c r="N4" s="2"/>
      <c r="O4" s="53" t="s">
        <v>531</v>
      </c>
      <c r="P4" s="68" t="s">
        <v>20</v>
      </c>
      <c r="Q4" s="2"/>
      <c r="R4" s="69" t="s">
        <v>532</v>
      </c>
      <c r="S4" s="70" t="s">
        <v>579</v>
      </c>
      <c r="T4" s="44" t="s">
        <v>533</v>
      </c>
      <c r="U4" t="s">
        <v>554</v>
      </c>
      <c r="V4"/>
      <c r="W4"/>
      <c r="X4" s="13"/>
      <c r="Y4" s="13"/>
    </row>
    <row r="5" spans="1:25">
      <c r="A5" t="s">
        <v>253</v>
      </c>
      <c r="B5" s="45">
        <v>31.759</v>
      </c>
      <c r="C5" s="45">
        <v>29.468</v>
      </c>
      <c r="D5" s="45">
        <v>29.850999999999999</v>
      </c>
      <c r="E5" s="2">
        <v>2342</v>
      </c>
      <c r="F5" s="2">
        <v>758</v>
      </c>
      <c r="G5" s="2">
        <v>1392</v>
      </c>
      <c r="H5" s="2">
        <v>737</v>
      </c>
      <c r="J5" s="50">
        <f>(C5)-(B5-31.72)</f>
        <v>29.428999999999998</v>
      </c>
      <c r="K5" s="51">
        <f>(30*J5)-882</f>
        <v>0.87000000000000455</v>
      </c>
      <c r="L5" s="50">
        <f>(D5)-(B5-31.72)</f>
        <v>29.811999999999998</v>
      </c>
      <c r="M5" s="51">
        <f>(30*L5)-882</f>
        <v>12.3599999999999</v>
      </c>
      <c r="O5" s="50">
        <f>(G5+H5)/(E5+F5+G5+H5)</f>
        <v>0.40715241920061196</v>
      </c>
      <c r="P5" s="71">
        <f>(80.4*O5*O5)-(180.9*O5)+101.2</f>
        <v>40.874284000466531</v>
      </c>
      <c r="R5" s="45">
        <f>E5/(E5+F5)</f>
        <v>0.75548387096774194</v>
      </c>
      <c r="S5" s="59">
        <f>(104.9*R5)-9.8</f>
        <v>69.450258064516134</v>
      </c>
      <c r="T5" s="36">
        <f>100-S5</f>
        <v>30.549741935483866</v>
      </c>
      <c r="U5" t="s">
        <v>555</v>
      </c>
      <c r="X5" s="13"/>
      <c r="Y5" s="13"/>
    </row>
    <row r="6" spans="1:25">
      <c r="A6" t="s">
        <v>254</v>
      </c>
      <c r="B6" s="45">
        <v>31.68</v>
      </c>
      <c r="C6" s="45">
        <v>29.366</v>
      </c>
      <c r="D6" s="45">
        <v>29.797000000000001</v>
      </c>
      <c r="E6" s="2">
        <v>516</v>
      </c>
      <c r="F6" s="2">
        <v>371</v>
      </c>
      <c r="G6" s="2">
        <v>1888</v>
      </c>
      <c r="H6" s="2">
        <v>1026</v>
      </c>
      <c r="J6" s="50">
        <f t="shared" ref="J6:J22" si="0">(C6)-(B6-31.72)</f>
        <v>29.405999999999999</v>
      </c>
      <c r="K6" s="51">
        <f t="shared" ref="K6:K22" si="1">(30*J6)-882</f>
        <v>0.17999999999994998</v>
      </c>
      <c r="L6" s="50">
        <f t="shared" ref="L6:L22" si="2">(D6)-(B6-31.72)</f>
        <v>29.837</v>
      </c>
      <c r="M6" s="51">
        <f t="shared" ref="M6:M22" si="3">(30*L6)-882</f>
        <v>13.110000000000014</v>
      </c>
      <c r="O6" s="50">
        <f t="shared" ref="O6:O22" si="4">(G6+H6)/(E6+F6+G6+H6)</f>
        <v>0.76664035780057882</v>
      </c>
      <c r="P6" s="71">
        <f t="shared" ref="P6:P22" si="5">(80.4*O6*O6)-(180.9*O6)+101.2</f>
        <v>9.7688493058467003</v>
      </c>
      <c r="R6" s="45">
        <f t="shared" ref="R6:R22" si="6">E6/(E6+F6)</f>
        <v>0.58173618940248029</v>
      </c>
      <c r="S6" s="59">
        <f t="shared" ref="S6:S22" si="7">(104.9*R6)-9.8</f>
        <v>51.224126268320191</v>
      </c>
      <c r="T6" s="36">
        <f t="shared" ref="T6:T22" si="8">100-S6</f>
        <v>48.775873731679809</v>
      </c>
    </row>
    <row r="7" spans="1:25">
      <c r="A7" t="s">
        <v>255</v>
      </c>
      <c r="B7" s="45">
        <v>31.713000000000001</v>
      </c>
      <c r="C7" s="45">
        <v>29.425000000000001</v>
      </c>
      <c r="D7" s="45">
        <v>29.853000000000002</v>
      </c>
      <c r="E7" s="2">
        <v>1606</v>
      </c>
      <c r="F7" s="2">
        <v>378</v>
      </c>
      <c r="G7" s="2">
        <v>2000</v>
      </c>
      <c r="H7" s="2">
        <v>1079</v>
      </c>
      <c r="J7" s="50">
        <f t="shared" si="0"/>
        <v>29.431999999999999</v>
      </c>
      <c r="K7" s="51">
        <f t="shared" si="1"/>
        <v>0.95999999999992269</v>
      </c>
      <c r="L7" s="50">
        <f t="shared" si="2"/>
        <v>29.86</v>
      </c>
      <c r="M7" s="51">
        <f t="shared" si="3"/>
        <v>13.799999999999955</v>
      </c>
      <c r="O7" s="50">
        <f t="shared" si="4"/>
        <v>0.60813746790440448</v>
      </c>
      <c r="P7" s="71">
        <f t="shared" si="5"/>
        <v>20.922358917575352</v>
      </c>
      <c r="R7" s="45">
        <f t="shared" si="6"/>
        <v>0.80947580645161288</v>
      </c>
      <c r="S7" s="59">
        <f t="shared" si="7"/>
        <v>75.114012096774204</v>
      </c>
      <c r="T7" s="36">
        <f t="shared" si="8"/>
        <v>24.885987903225796</v>
      </c>
    </row>
    <row r="8" spans="1:25">
      <c r="A8" t="s">
        <v>256</v>
      </c>
      <c r="B8" s="45">
        <v>31.71</v>
      </c>
      <c r="C8" s="45">
        <v>29.364999999999998</v>
      </c>
      <c r="D8" s="45">
        <v>0</v>
      </c>
      <c r="E8" s="2">
        <v>7353</v>
      </c>
      <c r="F8" s="2">
        <v>0</v>
      </c>
      <c r="G8" s="2">
        <v>0</v>
      </c>
      <c r="H8" s="2">
        <v>0</v>
      </c>
      <c r="J8" s="50">
        <f t="shared" si="0"/>
        <v>29.374999999999996</v>
      </c>
      <c r="K8" s="51">
        <f t="shared" si="1"/>
        <v>-0.75000000000011369</v>
      </c>
      <c r="L8" s="50"/>
      <c r="M8" s="51"/>
      <c r="O8" s="50">
        <f t="shared" si="4"/>
        <v>0</v>
      </c>
      <c r="P8" s="71">
        <v>100</v>
      </c>
      <c r="R8" s="45">
        <f t="shared" si="6"/>
        <v>1</v>
      </c>
      <c r="S8" s="59">
        <f t="shared" si="7"/>
        <v>95.100000000000009</v>
      </c>
      <c r="T8" s="36">
        <v>0</v>
      </c>
    </row>
    <row r="9" spans="1:25">
      <c r="A9" t="s">
        <v>257</v>
      </c>
      <c r="B9" s="45">
        <v>31.670999999999999</v>
      </c>
      <c r="C9" s="45">
        <v>29.338000000000001</v>
      </c>
      <c r="D9" s="45">
        <v>0</v>
      </c>
      <c r="E9" s="2">
        <v>11522</v>
      </c>
      <c r="F9" s="2">
        <v>0</v>
      </c>
      <c r="G9" s="2">
        <v>0</v>
      </c>
      <c r="H9" s="2">
        <v>0</v>
      </c>
      <c r="J9" s="50">
        <f t="shared" si="0"/>
        <v>29.387</v>
      </c>
      <c r="K9" s="51">
        <f t="shared" si="1"/>
        <v>-0.38999999999998636</v>
      </c>
      <c r="L9" s="50"/>
      <c r="M9" s="51"/>
      <c r="O9" s="50">
        <f t="shared" si="4"/>
        <v>0</v>
      </c>
      <c r="P9" s="71">
        <v>100</v>
      </c>
      <c r="R9" s="45">
        <f t="shared" si="6"/>
        <v>1</v>
      </c>
      <c r="S9" s="59">
        <f t="shared" si="7"/>
        <v>95.100000000000009</v>
      </c>
      <c r="T9" s="36">
        <v>0</v>
      </c>
    </row>
    <row r="10" spans="1:25">
      <c r="A10" t="s">
        <v>258</v>
      </c>
      <c r="B10" s="81">
        <v>31.873999999999999</v>
      </c>
      <c r="C10" s="81">
        <v>29.553999999999998</v>
      </c>
      <c r="D10" s="45">
        <v>0</v>
      </c>
      <c r="E10" s="2">
        <v>9795</v>
      </c>
      <c r="F10" s="2">
        <v>0</v>
      </c>
      <c r="G10" s="2">
        <v>0</v>
      </c>
      <c r="H10" s="2">
        <v>0</v>
      </c>
      <c r="J10" s="50">
        <f t="shared" si="0"/>
        <v>29.4</v>
      </c>
      <c r="K10" s="51">
        <f t="shared" si="1"/>
        <v>0</v>
      </c>
      <c r="L10" s="50"/>
      <c r="M10" s="51"/>
      <c r="O10" s="50">
        <f t="shared" si="4"/>
        <v>0</v>
      </c>
      <c r="P10" s="71">
        <v>100</v>
      </c>
      <c r="R10" s="45">
        <f t="shared" si="6"/>
        <v>1</v>
      </c>
      <c r="S10" s="59">
        <f t="shared" si="7"/>
        <v>95.100000000000009</v>
      </c>
      <c r="T10" s="36">
        <v>0</v>
      </c>
    </row>
    <row r="11" spans="1:25">
      <c r="A11" t="s">
        <v>259</v>
      </c>
      <c r="B11" s="45">
        <v>31.678999999999998</v>
      </c>
      <c r="C11" s="45">
        <v>29.32</v>
      </c>
      <c r="D11" s="45">
        <v>29.731000000000002</v>
      </c>
      <c r="E11" s="2">
        <v>3367</v>
      </c>
      <c r="F11" s="2">
        <v>443</v>
      </c>
      <c r="G11" s="2">
        <v>1083</v>
      </c>
      <c r="H11" s="2">
        <v>634</v>
      </c>
      <c r="J11" s="50">
        <f t="shared" si="0"/>
        <v>29.361000000000001</v>
      </c>
      <c r="K11" s="51">
        <f t="shared" si="1"/>
        <v>-1.1699999999999591</v>
      </c>
      <c r="L11" s="50">
        <f t="shared" si="2"/>
        <v>29.772000000000002</v>
      </c>
      <c r="M11" s="51">
        <f t="shared" si="3"/>
        <v>11.160000000000082</v>
      </c>
      <c r="O11" s="50">
        <f t="shared" si="4"/>
        <v>0.31065677582775464</v>
      </c>
      <c r="P11" s="71">
        <f t="shared" si="5"/>
        <v>52.761402895121932</v>
      </c>
      <c r="R11" s="45">
        <f t="shared" si="6"/>
        <v>0.88372703412073494</v>
      </c>
      <c r="S11" s="59">
        <f t="shared" si="7"/>
        <v>82.902965879265111</v>
      </c>
      <c r="T11" s="36">
        <f t="shared" si="8"/>
        <v>17.097034120734889</v>
      </c>
    </row>
    <row r="12" spans="1:25">
      <c r="A12" t="s">
        <v>260</v>
      </c>
      <c r="B12" s="45">
        <v>31.64</v>
      </c>
      <c r="C12" s="45">
        <v>29.321000000000002</v>
      </c>
      <c r="D12" s="45">
        <v>29.728999999999999</v>
      </c>
      <c r="E12" s="2">
        <v>925</v>
      </c>
      <c r="F12" s="2">
        <v>389</v>
      </c>
      <c r="G12" s="2">
        <v>1615</v>
      </c>
      <c r="H12" s="2">
        <v>1035</v>
      </c>
      <c r="J12" s="50">
        <f t="shared" si="0"/>
        <v>29.401</v>
      </c>
      <c r="K12" s="51">
        <f t="shared" si="1"/>
        <v>2.9999999999972715E-2</v>
      </c>
      <c r="L12" s="50">
        <f t="shared" si="2"/>
        <v>29.808999999999997</v>
      </c>
      <c r="M12" s="51">
        <f t="shared" si="3"/>
        <v>12.269999999999982</v>
      </c>
      <c r="O12" s="50">
        <f t="shared" si="4"/>
        <v>0.66851664984863779</v>
      </c>
      <c r="P12" s="71">
        <f t="shared" si="5"/>
        <v>16.197264736819065</v>
      </c>
      <c r="R12" s="45">
        <f t="shared" si="6"/>
        <v>0.70395738203957381</v>
      </c>
      <c r="S12" s="59">
        <f t="shared" si="7"/>
        <v>64.045129375951305</v>
      </c>
      <c r="T12" s="36">
        <f t="shared" si="8"/>
        <v>35.954870624048695</v>
      </c>
    </row>
    <row r="13" spans="1:25">
      <c r="A13" t="s">
        <v>261</v>
      </c>
      <c r="B13" s="45">
        <v>31.687000000000001</v>
      </c>
      <c r="C13" s="45">
        <v>29.391999999999999</v>
      </c>
      <c r="D13" s="81">
        <v>29.762</v>
      </c>
      <c r="E13" s="2">
        <v>2985</v>
      </c>
      <c r="F13" s="2">
        <v>448</v>
      </c>
      <c r="G13" s="2">
        <v>1492</v>
      </c>
      <c r="H13" s="2">
        <v>760</v>
      </c>
      <c r="J13" s="50">
        <f t="shared" si="0"/>
        <v>29.424999999999997</v>
      </c>
      <c r="K13" s="51">
        <f t="shared" si="1"/>
        <v>0.74999999999988631</v>
      </c>
      <c r="L13" s="50">
        <f t="shared" si="2"/>
        <v>29.794999999999998</v>
      </c>
      <c r="M13" s="51">
        <f t="shared" si="3"/>
        <v>11.849999999999909</v>
      </c>
      <c r="O13" s="50">
        <f t="shared" si="4"/>
        <v>0.39613016710642041</v>
      </c>
      <c r="P13" s="71">
        <f t="shared" si="5"/>
        <v>42.156349157506099</v>
      </c>
      <c r="R13" s="45">
        <f t="shared" si="6"/>
        <v>0.86950189338770756</v>
      </c>
      <c r="S13" s="59">
        <f t="shared" si="7"/>
        <v>81.410748616370526</v>
      </c>
      <c r="T13" s="36">
        <f t="shared" si="8"/>
        <v>18.589251383629474</v>
      </c>
    </row>
    <row r="14" spans="1:25">
      <c r="A14" t="s">
        <v>262</v>
      </c>
      <c r="B14" s="45">
        <v>31.658999999999999</v>
      </c>
      <c r="C14" s="45">
        <v>29.375</v>
      </c>
      <c r="D14" s="45">
        <v>29.792999999999999</v>
      </c>
      <c r="E14" s="2">
        <v>3670</v>
      </c>
      <c r="F14" s="2">
        <v>504</v>
      </c>
      <c r="G14" s="2">
        <v>1504</v>
      </c>
      <c r="H14" s="2">
        <v>839</v>
      </c>
      <c r="J14" s="50">
        <f t="shared" si="0"/>
        <v>29.436</v>
      </c>
      <c r="K14" s="51">
        <f t="shared" si="1"/>
        <v>1.0800000000000409</v>
      </c>
      <c r="L14" s="50">
        <f t="shared" si="2"/>
        <v>29.853999999999999</v>
      </c>
      <c r="M14" s="51">
        <f t="shared" si="3"/>
        <v>13.620000000000005</v>
      </c>
      <c r="O14" s="50">
        <f t="shared" si="4"/>
        <v>0.35952125210986652</v>
      </c>
      <c r="P14" s="71">
        <f t="shared" si="5"/>
        <v>46.554750163104302</v>
      </c>
      <c r="R14" s="45">
        <f t="shared" si="6"/>
        <v>0.87925251557259221</v>
      </c>
      <c r="S14" s="59">
        <f t="shared" si="7"/>
        <v>82.433588883564937</v>
      </c>
      <c r="T14" s="36">
        <f t="shared" si="8"/>
        <v>17.566411116435063</v>
      </c>
    </row>
    <row r="15" spans="1:25">
      <c r="A15" t="s">
        <v>263</v>
      </c>
      <c r="B15" s="45">
        <v>31.683</v>
      </c>
      <c r="C15" s="45">
        <v>29.379000000000001</v>
      </c>
      <c r="D15" s="45">
        <v>29.745000000000001</v>
      </c>
      <c r="E15" s="2">
        <v>3977</v>
      </c>
      <c r="F15" s="2">
        <v>230</v>
      </c>
      <c r="G15" s="2">
        <v>1547</v>
      </c>
      <c r="H15" s="2">
        <v>879</v>
      </c>
      <c r="J15" s="50">
        <f t="shared" si="0"/>
        <v>29.416</v>
      </c>
      <c r="K15" s="51">
        <f t="shared" si="1"/>
        <v>0.48000000000001819</v>
      </c>
      <c r="L15" s="50">
        <f t="shared" si="2"/>
        <v>29.782</v>
      </c>
      <c r="M15" s="51">
        <f t="shared" si="3"/>
        <v>11.460000000000036</v>
      </c>
      <c r="O15" s="50">
        <f t="shared" si="4"/>
        <v>0.36574702246344037</v>
      </c>
      <c r="P15" s="71">
        <f t="shared" si="5"/>
        <v>45.791542745409771</v>
      </c>
      <c r="R15" s="45">
        <f t="shared" si="6"/>
        <v>0.94532921321606844</v>
      </c>
      <c r="S15" s="59">
        <f t="shared" si="7"/>
        <v>89.365034466365586</v>
      </c>
      <c r="T15" s="36">
        <f t="shared" si="8"/>
        <v>10.634965533634414</v>
      </c>
    </row>
    <row r="16" spans="1:25">
      <c r="A16" t="s">
        <v>264</v>
      </c>
      <c r="B16" s="45">
        <v>31.771000000000001</v>
      </c>
      <c r="C16" s="45">
        <v>29.465</v>
      </c>
      <c r="D16" s="45">
        <v>29.827000000000002</v>
      </c>
      <c r="E16" s="2">
        <v>3397</v>
      </c>
      <c r="F16" s="2">
        <v>289</v>
      </c>
      <c r="G16" s="2">
        <v>1534</v>
      </c>
      <c r="H16" s="2">
        <v>853</v>
      </c>
      <c r="J16" s="50">
        <f t="shared" si="0"/>
        <v>29.413999999999998</v>
      </c>
      <c r="K16" s="51">
        <f t="shared" si="1"/>
        <v>0.41999999999995907</v>
      </c>
      <c r="L16" s="50">
        <f t="shared" si="2"/>
        <v>29.776</v>
      </c>
      <c r="M16" s="51">
        <f t="shared" si="3"/>
        <v>11.279999999999973</v>
      </c>
      <c r="O16" s="50">
        <f t="shared" si="4"/>
        <v>0.39305121027498763</v>
      </c>
      <c r="P16" s="71">
        <f t="shared" si="5"/>
        <v>42.517972074704801</v>
      </c>
      <c r="R16" s="45">
        <f t="shared" si="6"/>
        <v>0.92159522517634296</v>
      </c>
      <c r="S16" s="59">
        <f t="shared" si="7"/>
        <v>86.87533912099839</v>
      </c>
      <c r="T16" s="36">
        <f t="shared" si="8"/>
        <v>13.12466087900161</v>
      </c>
    </row>
    <row r="17" spans="1:20">
      <c r="A17" t="s">
        <v>265</v>
      </c>
      <c r="B17" s="45">
        <v>31.7</v>
      </c>
      <c r="C17" s="45">
        <v>29.405000000000001</v>
      </c>
      <c r="D17" s="45">
        <v>29.780999999999999</v>
      </c>
      <c r="E17" s="2">
        <v>1865</v>
      </c>
      <c r="F17" s="2">
        <v>302</v>
      </c>
      <c r="G17" s="2">
        <v>1730</v>
      </c>
      <c r="H17" s="2">
        <v>1030</v>
      </c>
      <c r="J17" s="50">
        <f t="shared" si="0"/>
        <v>29.425000000000001</v>
      </c>
      <c r="K17" s="51">
        <f t="shared" si="1"/>
        <v>0.75</v>
      </c>
      <c r="L17" s="50">
        <f t="shared" si="2"/>
        <v>29.800999999999998</v>
      </c>
      <c r="M17" s="51">
        <f t="shared" si="3"/>
        <v>12.029999999999973</v>
      </c>
      <c r="O17" s="50">
        <f t="shared" si="4"/>
        <v>0.56017860767201133</v>
      </c>
      <c r="P17" s="71">
        <f t="shared" si="5"/>
        <v>25.093215700598748</v>
      </c>
      <c r="R17" s="45">
        <f t="shared" si="6"/>
        <v>0.86063682510383022</v>
      </c>
      <c r="S17" s="59">
        <f t="shared" si="7"/>
        <v>80.480802953391802</v>
      </c>
      <c r="T17" s="36">
        <f t="shared" si="8"/>
        <v>19.519197046608198</v>
      </c>
    </row>
    <row r="18" spans="1:20">
      <c r="A18" t="s">
        <v>266</v>
      </c>
      <c r="B18" s="45">
        <v>31.704999999999998</v>
      </c>
      <c r="C18" s="45">
        <v>29.378</v>
      </c>
      <c r="D18" s="45">
        <v>29.756</v>
      </c>
      <c r="E18" s="2">
        <v>871</v>
      </c>
      <c r="F18" s="2">
        <v>1503</v>
      </c>
      <c r="G18" s="2">
        <v>1504</v>
      </c>
      <c r="H18" s="2">
        <v>807</v>
      </c>
      <c r="J18" s="50">
        <f t="shared" si="0"/>
        <v>29.393000000000001</v>
      </c>
      <c r="K18" s="51">
        <f t="shared" si="1"/>
        <v>-0.21000000000003638</v>
      </c>
      <c r="L18" s="50">
        <f t="shared" si="2"/>
        <v>29.771000000000001</v>
      </c>
      <c r="M18" s="51">
        <f t="shared" si="3"/>
        <v>11.129999999999995</v>
      </c>
      <c r="O18" s="50">
        <f t="shared" si="4"/>
        <v>0.49327641408751333</v>
      </c>
      <c r="P18" s="71">
        <f t="shared" si="5"/>
        <v>31.529354995449737</v>
      </c>
      <c r="R18" s="45">
        <f t="shared" si="6"/>
        <v>0.36689132266217356</v>
      </c>
      <c r="S18" s="59">
        <f t="shared" si="7"/>
        <v>28.686899747262007</v>
      </c>
      <c r="T18" s="36">
        <f t="shared" si="8"/>
        <v>71.313100252737996</v>
      </c>
    </row>
    <row r="19" spans="1:20">
      <c r="A19" t="s">
        <v>267</v>
      </c>
      <c r="B19" s="45">
        <v>31.619</v>
      </c>
      <c r="C19" s="45">
        <v>29.314</v>
      </c>
      <c r="D19" s="45">
        <v>29.693000000000001</v>
      </c>
      <c r="E19" s="2">
        <v>2542</v>
      </c>
      <c r="F19" s="2">
        <v>524</v>
      </c>
      <c r="G19" s="2">
        <v>894</v>
      </c>
      <c r="H19" s="2">
        <v>609</v>
      </c>
      <c r="J19" s="50">
        <f t="shared" si="0"/>
        <v>29.414999999999999</v>
      </c>
      <c r="K19" s="51">
        <f t="shared" si="1"/>
        <v>0.44999999999993179</v>
      </c>
      <c r="L19" s="50">
        <f t="shared" si="2"/>
        <v>29.794</v>
      </c>
      <c r="M19" s="51">
        <f t="shared" si="3"/>
        <v>11.82000000000005</v>
      </c>
      <c r="O19" s="50">
        <f t="shared" si="4"/>
        <v>0.32895600787918583</v>
      </c>
      <c r="P19" s="71">
        <f t="shared" si="5"/>
        <v>50.39210740628809</v>
      </c>
      <c r="R19" s="45">
        <f t="shared" si="6"/>
        <v>0.82909328114807568</v>
      </c>
      <c r="S19" s="59">
        <f t="shared" si="7"/>
        <v>77.171885192433152</v>
      </c>
      <c r="T19" s="36">
        <f t="shared" si="8"/>
        <v>22.828114807566848</v>
      </c>
    </row>
    <row r="20" spans="1:20" s="76" customFormat="1">
      <c r="A20" s="76" t="s">
        <v>268</v>
      </c>
      <c r="B20" s="81">
        <v>31.663</v>
      </c>
      <c r="C20" s="81">
        <v>29.353000000000002</v>
      </c>
      <c r="D20" s="81">
        <v>0</v>
      </c>
      <c r="E20" s="77">
        <v>3708</v>
      </c>
      <c r="F20" s="77">
        <v>400</v>
      </c>
      <c r="G20" s="77">
        <v>1227</v>
      </c>
      <c r="H20" s="77">
        <v>809</v>
      </c>
      <c r="I20" s="77"/>
      <c r="J20" s="50">
        <f t="shared" si="0"/>
        <v>29.41</v>
      </c>
      <c r="K20" s="51">
        <f t="shared" si="1"/>
        <v>0.29999999999995453</v>
      </c>
      <c r="L20" s="50">
        <v>29.7</v>
      </c>
      <c r="M20" s="51"/>
      <c r="N20" s="77"/>
      <c r="O20" s="50">
        <f t="shared" si="4"/>
        <v>0.33138020833333331</v>
      </c>
      <c r="P20" s="71">
        <f t="shared" si="5"/>
        <v>50.082272847493492</v>
      </c>
      <c r="Q20" s="77"/>
      <c r="R20" s="81">
        <f t="shared" si="6"/>
        <v>0.90262901655306715</v>
      </c>
      <c r="S20" s="127">
        <f t="shared" si="7"/>
        <v>84.885783836416749</v>
      </c>
      <c r="T20" s="35">
        <f t="shared" si="8"/>
        <v>15.114216163583251</v>
      </c>
    </row>
    <row r="21" spans="1:20">
      <c r="A21" t="s">
        <v>269</v>
      </c>
      <c r="B21" s="45">
        <v>31.646000000000001</v>
      </c>
      <c r="C21" s="45">
        <v>29.298999999999999</v>
      </c>
      <c r="D21" s="45">
        <v>29.734000000000002</v>
      </c>
      <c r="E21" s="2">
        <v>1293</v>
      </c>
      <c r="F21" s="2">
        <v>826</v>
      </c>
      <c r="G21" s="2">
        <v>1217</v>
      </c>
      <c r="H21" s="2">
        <v>750</v>
      </c>
      <c r="J21" s="50">
        <f t="shared" si="0"/>
        <v>29.372999999999998</v>
      </c>
      <c r="K21" s="51">
        <f t="shared" si="1"/>
        <v>-0.81000000000005912</v>
      </c>
      <c r="L21" s="50">
        <f t="shared" si="2"/>
        <v>29.808</v>
      </c>
      <c r="M21" s="51">
        <f t="shared" si="3"/>
        <v>12.240000000000009</v>
      </c>
      <c r="O21" s="50">
        <f t="shared" si="4"/>
        <v>0.48139990210474792</v>
      </c>
      <c r="P21" s="71">
        <f t="shared" si="5"/>
        <v>32.747125315266558</v>
      </c>
      <c r="R21" s="45">
        <f t="shared" si="6"/>
        <v>0.61019348749410096</v>
      </c>
      <c r="S21" s="59">
        <f t="shared" si="7"/>
        <v>54.209296838131195</v>
      </c>
      <c r="T21" s="36">
        <f t="shared" si="8"/>
        <v>45.790703161868805</v>
      </c>
    </row>
    <row r="22" spans="1:20">
      <c r="A22" t="s">
        <v>270</v>
      </c>
      <c r="B22" s="45">
        <v>31.649000000000001</v>
      </c>
      <c r="C22" s="45">
        <v>29.361000000000001</v>
      </c>
      <c r="D22" s="45">
        <v>29.678999999999998</v>
      </c>
      <c r="E22" s="2">
        <v>3481</v>
      </c>
      <c r="F22" s="2">
        <v>247</v>
      </c>
      <c r="G22" s="2">
        <v>1099</v>
      </c>
      <c r="H22" s="2">
        <v>666</v>
      </c>
      <c r="J22" s="50">
        <f t="shared" si="0"/>
        <v>29.431999999999999</v>
      </c>
      <c r="K22" s="51">
        <f t="shared" si="1"/>
        <v>0.95999999999992269</v>
      </c>
      <c r="L22" s="50">
        <f t="shared" si="2"/>
        <v>29.749999999999996</v>
      </c>
      <c r="M22" s="51">
        <f t="shared" si="3"/>
        <v>10.499999999999886</v>
      </c>
      <c r="O22" s="50">
        <f t="shared" si="4"/>
        <v>0.32131804114327328</v>
      </c>
      <c r="P22" s="71">
        <f t="shared" si="5"/>
        <v>51.374487155739551</v>
      </c>
      <c r="R22" s="45">
        <f t="shared" si="6"/>
        <v>0.933744635193133</v>
      </c>
      <c r="S22" s="59">
        <f t="shared" si="7"/>
        <v>88.149812231759654</v>
      </c>
      <c r="T22" s="36">
        <f t="shared" si="8"/>
        <v>11.850187768240346</v>
      </c>
    </row>
    <row r="23" spans="1:20">
      <c r="A23" s="58" t="s">
        <v>524</v>
      </c>
      <c r="B23" s="55">
        <f>AVERAGE(B5:B22)</f>
        <v>31.694888888888883</v>
      </c>
      <c r="C23" s="55">
        <f t="shared" ref="C23:S23" si="9">AVERAGE(C5:C22)</f>
        <v>29.382111111111115</v>
      </c>
      <c r="D23" s="55">
        <f t="shared" si="9"/>
        <v>23.151722222222219</v>
      </c>
      <c r="E23" s="64">
        <f t="shared" si="9"/>
        <v>3623.0555555555557</v>
      </c>
      <c r="F23" s="64">
        <f t="shared" si="9"/>
        <v>422.88888888888891</v>
      </c>
      <c r="G23" s="64">
        <f t="shared" si="9"/>
        <v>1207</v>
      </c>
      <c r="H23" s="64">
        <f t="shared" si="9"/>
        <v>695.16666666666663</v>
      </c>
      <c r="I23" s="52"/>
      <c r="J23" s="55">
        <f t="shared" si="9"/>
        <v>29.407222222222217</v>
      </c>
      <c r="K23" s="57">
        <f t="shared" si="9"/>
        <v>0.21666666666663381</v>
      </c>
      <c r="L23" s="55">
        <f t="shared" si="9"/>
        <v>29.79473333333333</v>
      </c>
      <c r="M23" s="57">
        <f t="shared" si="9"/>
        <v>12.044999999999984</v>
      </c>
      <c r="N23" s="52"/>
      <c r="O23" s="55">
        <f t="shared" si="9"/>
        <v>0.37733680576426487</v>
      </c>
      <c r="P23" s="64">
        <f t="shared" si="9"/>
        <v>47.709074300966151</v>
      </c>
      <c r="Q23" s="52"/>
      <c r="R23" s="55">
        <f t="shared" si="9"/>
        <v>0.82518042769384647</v>
      </c>
      <c r="S23" s="64">
        <f t="shared" si="9"/>
        <v>76.761426865084502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zoomScale="90" zoomScaleNormal="90" zoomScalePageLayoutView="90" workbookViewId="0">
      <selection activeCell="H1" sqref="H1"/>
    </sheetView>
  </sheetViews>
  <sheetFormatPr defaultColWidth="8.875" defaultRowHeight="15.75"/>
  <cols>
    <col min="1" max="1" width="15.125" customWidth="1"/>
    <col min="2" max="2" width="10.375" style="13" customWidth="1"/>
    <col min="3" max="3" width="10.625" customWidth="1"/>
    <col min="4" max="4" width="7.375" customWidth="1"/>
    <col min="6" max="6" width="4.875" customWidth="1"/>
    <col min="7" max="7" width="8.875" customWidth="1"/>
    <col min="8" max="8" width="26.5" customWidth="1"/>
    <col min="9" max="20" width="8.875" style="2"/>
  </cols>
  <sheetData>
    <row r="1" spans="1:20" ht="48">
      <c r="B1" s="43" t="s">
        <v>54</v>
      </c>
      <c r="C1" s="44" t="s">
        <v>484</v>
      </c>
      <c r="D1" s="44" t="s">
        <v>485</v>
      </c>
      <c r="E1" s="44" t="s">
        <v>486</v>
      </c>
      <c r="H1" s="46" t="s">
        <v>513</v>
      </c>
      <c r="I1" s="128" t="s">
        <v>489</v>
      </c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>
      <c r="A2" t="s">
        <v>448</v>
      </c>
      <c r="B2" s="13">
        <v>6.1070000000000002</v>
      </c>
      <c r="C2">
        <v>6.0730000000000004</v>
      </c>
      <c r="D2" s="13">
        <f t="shared" ref="D2:D65" si="0">B2-C2</f>
        <v>3.3999999999999808E-2</v>
      </c>
      <c r="E2">
        <f t="shared" ref="E2:E65" si="1">D2/B2*100</f>
        <v>0.55673816931389897</v>
      </c>
      <c r="H2" s="7"/>
      <c r="I2" s="47" t="s">
        <v>490</v>
      </c>
      <c r="J2" s="47"/>
      <c r="K2" s="47" t="s">
        <v>493</v>
      </c>
      <c r="L2" s="47"/>
      <c r="M2" s="47" t="s">
        <v>494</v>
      </c>
      <c r="N2" s="47"/>
      <c r="O2" s="47" t="s">
        <v>495</v>
      </c>
      <c r="P2" s="47"/>
      <c r="Q2" s="47" t="s">
        <v>496</v>
      </c>
      <c r="R2" s="47"/>
      <c r="S2" s="47" t="s">
        <v>497</v>
      </c>
      <c r="T2" s="47"/>
    </row>
    <row r="3" spans="1:20">
      <c r="A3" t="s">
        <v>449</v>
      </c>
      <c r="B3" s="13">
        <v>6.7460000000000004</v>
      </c>
      <c r="C3">
        <v>6.7229999999999999</v>
      </c>
      <c r="D3" s="13">
        <f t="shared" si="0"/>
        <v>2.3000000000000576E-2</v>
      </c>
      <c r="E3">
        <f t="shared" si="1"/>
        <v>0.34094278090721281</v>
      </c>
      <c r="G3" s="44"/>
      <c r="H3" s="7" t="s">
        <v>498</v>
      </c>
      <c r="I3" s="6" t="s">
        <v>491</v>
      </c>
      <c r="J3" s="6" t="s">
        <v>492</v>
      </c>
      <c r="K3" s="6" t="s">
        <v>491</v>
      </c>
      <c r="L3" s="6" t="s">
        <v>492</v>
      </c>
      <c r="M3" s="6" t="s">
        <v>491</v>
      </c>
      <c r="N3" s="6" t="s">
        <v>492</v>
      </c>
      <c r="O3" s="6" t="s">
        <v>491</v>
      </c>
      <c r="P3" s="6" t="s">
        <v>492</v>
      </c>
      <c r="Q3" s="6" t="s">
        <v>491</v>
      </c>
      <c r="R3" s="6" t="s">
        <v>492</v>
      </c>
      <c r="S3" s="6" t="s">
        <v>491</v>
      </c>
      <c r="T3" s="6" t="s">
        <v>492</v>
      </c>
    </row>
    <row r="4" spans="1:20">
      <c r="A4" t="s">
        <v>450</v>
      </c>
      <c r="B4" s="13">
        <v>5.9370000000000003</v>
      </c>
      <c r="C4">
        <v>5.9130000000000003</v>
      </c>
      <c r="D4" s="13">
        <f t="shared" si="0"/>
        <v>2.4000000000000021E-2</v>
      </c>
      <c r="E4">
        <f t="shared" si="1"/>
        <v>0.40424456796361835</v>
      </c>
      <c r="G4" t="s">
        <v>487</v>
      </c>
      <c r="H4" t="s">
        <v>514</v>
      </c>
      <c r="I4" s="45">
        <v>0.43397517272824343</v>
      </c>
      <c r="J4" s="45">
        <v>9.0571680854267075E-2</v>
      </c>
      <c r="K4" s="45">
        <v>2.4889845168893605</v>
      </c>
      <c r="L4" s="45">
        <v>0.11868730930587137</v>
      </c>
      <c r="M4" s="45">
        <v>0.27371566047326973</v>
      </c>
      <c r="N4" s="45">
        <v>6.8513768809055173E-2</v>
      </c>
      <c r="O4" s="45">
        <v>0.28214124293223414</v>
      </c>
      <c r="P4" s="45">
        <v>0.12719308535124221</v>
      </c>
      <c r="Q4" s="45">
        <v>0.43483883297135834</v>
      </c>
      <c r="R4" s="45">
        <v>0.11728714183635756</v>
      </c>
      <c r="S4" s="45">
        <v>0.79382913596114235</v>
      </c>
      <c r="T4" s="45">
        <v>0.12136461791511668</v>
      </c>
    </row>
    <row r="5" spans="1:20">
      <c r="A5" t="s">
        <v>451</v>
      </c>
      <c r="B5" s="13">
        <v>5.492</v>
      </c>
      <c r="C5">
        <v>5.3639999999999999</v>
      </c>
      <c r="D5" s="13">
        <f t="shared" si="0"/>
        <v>0.12800000000000011</v>
      </c>
      <c r="E5">
        <f t="shared" si="1"/>
        <v>2.3306627822286985</v>
      </c>
      <c r="G5" t="s">
        <v>488</v>
      </c>
      <c r="H5" t="s">
        <v>515</v>
      </c>
      <c r="I5" s="45">
        <v>33.799690882554074</v>
      </c>
      <c r="J5" s="45">
        <v>2.4149223446036121</v>
      </c>
      <c r="K5" s="45">
        <v>89.252881839531369</v>
      </c>
      <c r="L5" s="45">
        <v>0.35721753898075914</v>
      </c>
      <c r="M5" s="45">
        <v>68.163931434852927</v>
      </c>
      <c r="N5" s="45">
        <v>1.3514492189663025</v>
      </c>
      <c r="O5" s="45">
        <v>78.928756646530829</v>
      </c>
      <c r="P5" s="45">
        <v>0.99524215264426352</v>
      </c>
      <c r="Q5" s="45">
        <v>66.835011780587124</v>
      </c>
      <c r="R5" s="45">
        <v>12.08823413548201</v>
      </c>
      <c r="S5" s="45">
        <v>87.566100366306685</v>
      </c>
      <c r="T5" s="45">
        <v>0.42291285881680957</v>
      </c>
    </row>
    <row r="6" spans="1:20">
      <c r="A6" t="s">
        <v>452</v>
      </c>
      <c r="B6" s="13">
        <v>5.1589999999999998</v>
      </c>
      <c r="C6">
        <v>5.0289999999999999</v>
      </c>
      <c r="D6" s="13">
        <f t="shared" si="0"/>
        <v>0.12999999999999989</v>
      </c>
      <c r="E6">
        <f t="shared" si="1"/>
        <v>2.5198681915099805</v>
      </c>
      <c r="G6" t="s">
        <v>331</v>
      </c>
      <c r="H6" s="1" t="s">
        <v>499</v>
      </c>
      <c r="I6" s="45">
        <v>2.933389183794884E-2</v>
      </c>
      <c r="J6" s="45">
        <v>2.9255094173648893E-2</v>
      </c>
      <c r="K6" s="45">
        <v>2.8951427361199955</v>
      </c>
      <c r="L6" s="45">
        <v>0.21829397115673477</v>
      </c>
      <c r="M6" s="45">
        <v>0.94751307930066397</v>
      </c>
      <c r="N6" s="45">
        <v>0.14078819237572998</v>
      </c>
      <c r="O6" s="45">
        <v>1.7658658881853511</v>
      </c>
      <c r="P6" s="45">
        <v>0.50500409869568752</v>
      </c>
      <c r="Q6" s="45">
        <v>0.19810295140265924</v>
      </c>
      <c r="R6" s="45">
        <v>8.0949261173040299E-2</v>
      </c>
      <c r="S6" s="45">
        <v>1.2060112283977316</v>
      </c>
      <c r="T6" s="45">
        <v>8.6048573167153627E-2</v>
      </c>
    </row>
    <row r="7" spans="1:20">
      <c r="A7" t="s">
        <v>453</v>
      </c>
      <c r="B7" s="13">
        <v>6.077</v>
      </c>
      <c r="C7">
        <v>5.9180000000000001</v>
      </c>
      <c r="D7" s="13">
        <f t="shared" si="0"/>
        <v>0.15899999999999981</v>
      </c>
      <c r="E7">
        <f t="shared" si="1"/>
        <v>2.6164225769294025</v>
      </c>
      <c r="G7" s="99" t="s">
        <v>337</v>
      </c>
      <c r="H7" s="100" t="s">
        <v>500</v>
      </c>
      <c r="I7" s="72">
        <v>0.17953424171956242</v>
      </c>
      <c r="J7" s="72">
        <v>2.0888281765774716E-2</v>
      </c>
      <c r="K7" s="72">
        <v>4.3979165419226254</v>
      </c>
      <c r="L7" s="72">
        <v>0.38859020305890268</v>
      </c>
      <c r="M7" s="72">
        <v>1.4622760115468585</v>
      </c>
      <c r="N7" s="72">
        <v>0.11880411269195763</v>
      </c>
      <c r="O7" s="72">
        <v>1.8997504761726016</v>
      </c>
      <c r="P7" s="72">
        <v>0.1888999669057134</v>
      </c>
      <c r="Q7" s="72">
        <v>0.45673111497165531</v>
      </c>
      <c r="R7" s="72">
        <v>3.3647729756305145E-2</v>
      </c>
      <c r="S7" s="72">
        <v>1.5810610683518511</v>
      </c>
      <c r="T7" s="72">
        <v>0.14842596169692032</v>
      </c>
    </row>
    <row r="8" spans="1:20">
      <c r="A8" t="s">
        <v>454</v>
      </c>
      <c r="B8" s="13">
        <v>6.008</v>
      </c>
      <c r="C8">
        <v>5.9960000000000004</v>
      </c>
      <c r="D8" s="13">
        <f t="shared" si="0"/>
        <v>1.1999999999999567E-2</v>
      </c>
      <c r="E8">
        <f t="shared" si="1"/>
        <v>0.19973368841543887</v>
      </c>
      <c r="G8" s="5" t="s">
        <v>330</v>
      </c>
      <c r="H8" s="1" t="s">
        <v>501</v>
      </c>
      <c r="I8" s="45">
        <v>3.482267261779879E-2</v>
      </c>
      <c r="J8" s="45">
        <v>6.1877674579687023E-3</v>
      </c>
      <c r="K8" s="45">
        <v>1.6348741773640001</v>
      </c>
      <c r="L8" s="45">
        <v>9.176681310370581E-2</v>
      </c>
      <c r="M8" s="45">
        <v>0.31436235711473715</v>
      </c>
      <c r="N8" s="45">
        <v>3.892910150403079E-2</v>
      </c>
      <c r="O8" s="45">
        <v>0.44521456431424644</v>
      </c>
      <c r="P8" s="45">
        <v>6.5770858628542081E-2</v>
      </c>
      <c r="Q8" s="45">
        <v>0.12858749495470778</v>
      </c>
      <c r="R8" s="45">
        <v>1.7299041462683733E-2</v>
      </c>
      <c r="S8" s="45">
        <v>0.59009400563824166</v>
      </c>
      <c r="T8" s="45">
        <v>3.8258307824083758E-2</v>
      </c>
    </row>
    <row r="9" spans="1:20">
      <c r="A9" t="s">
        <v>455</v>
      </c>
      <c r="B9" s="13">
        <v>5.2069999999999999</v>
      </c>
      <c r="C9">
        <v>5.1879999999999997</v>
      </c>
      <c r="D9" s="13">
        <f t="shared" si="0"/>
        <v>1.9000000000000128E-2</v>
      </c>
      <c r="E9">
        <f t="shared" si="1"/>
        <v>0.36489341271365716</v>
      </c>
      <c r="G9" s="5" t="s">
        <v>333</v>
      </c>
      <c r="H9" s="1" t="s">
        <v>502</v>
      </c>
      <c r="I9" s="45">
        <v>3.7589303438823678</v>
      </c>
      <c r="J9" s="45">
        <v>2.5315083856209921</v>
      </c>
      <c r="K9" s="45">
        <v>6.5185765252783083</v>
      </c>
      <c r="L9" s="45">
        <v>0.34032560296063635</v>
      </c>
      <c r="M9" s="45">
        <v>2.0647337087588249</v>
      </c>
      <c r="N9" s="45">
        <v>0.28833106078351273</v>
      </c>
      <c r="O9" s="45">
        <v>2.4429826811408364</v>
      </c>
      <c r="P9" s="45">
        <v>0.33912360561804517</v>
      </c>
      <c r="Q9" s="45">
        <v>2.6389457256872952</v>
      </c>
      <c r="R9" s="45">
        <v>0.43255375167371884</v>
      </c>
      <c r="S9" s="45">
        <v>4.3779187528406291</v>
      </c>
      <c r="T9" s="45">
        <v>0.13250621345527419</v>
      </c>
    </row>
    <row r="10" spans="1:20">
      <c r="A10" t="s">
        <v>456</v>
      </c>
      <c r="B10" s="13">
        <v>4.6779999999999999</v>
      </c>
      <c r="C10">
        <v>4.6660000000000004</v>
      </c>
      <c r="D10" s="13">
        <f t="shared" si="0"/>
        <v>1.1999999999999567E-2</v>
      </c>
      <c r="E10">
        <f t="shared" si="1"/>
        <v>0.25651988029071326</v>
      </c>
      <c r="G10" s="5" t="s">
        <v>329</v>
      </c>
      <c r="H10" s="1" t="s">
        <v>7</v>
      </c>
      <c r="I10" s="45">
        <v>0.26696269032401548</v>
      </c>
      <c r="J10" s="45">
        <v>2.8917245275599596E-2</v>
      </c>
      <c r="K10" s="45">
        <v>6.5421875953928277</v>
      </c>
      <c r="L10" s="45">
        <v>0.35628176886429963</v>
      </c>
      <c r="M10" s="45">
        <v>1.3855174270713109</v>
      </c>
      <c r="N10" s="45">
        <v>5.9501004621979284E-2</v>
      </c>
      <c r="O10" s="45">
        <v>1.3493419605101031</v>
      </c>
      <c r="P10" s="45">
        <v>0.22190672649482596</v>
      </c>
      <c r="Q10" s="45">
        <v>0.96910176936167269</v>
      </c>
      <c r="R10" s="45">
        <v>0.12209507914626377</v>
      </c>
      <c r="S10" s="45">
        <v>2.2882951506377731</v>
      </c>
      <c r="T10" s="45">
        <v>0.24926978092436322</v>
      </c>
    </row>
    <row r="11" spans="1:20">
      <c r="A11" t="s">
        <v>457</v>
      </c>
      <c r="B11" s="13">
        <v>4.4269999999999996</v>
      </c>
      <c r="C11">
        <v>4.407</v>
      </c>
      <c r="D11" s="13">
        <f t="shared" si="0"/>
        <v>1.9999999999999574E-2</v>
      </c>
      <c r="E11">
        <f t="shared" si="1"/>
        <v>0.45177320984864638</v>
      </c>
      <c r="G11" s="5" t="s">
        <v>338</v>
      </c>
      <c r="H11" s="5" t="s">
        <v>503</v>
      </c>
      <c r="I11" s="45">
        <v>0.1911803700034459</v>
      </c>
      <c r="J11" s="45">
        <v>7.7148521878947454E-2</v>
      </c>
      <c r="K11" s="45">
        <v>2.6320825022469712</v>
      </c>
      <c r="L11" s="45">
        <v>3.5233768508954162E-2</v>
      </c>
      <c r="M11" s="45">
        <v>0.68288246154102972</v>
      </c>
      <c r="N11" s="45">
        <v>5.9142073472216269E-2</v>
      </c>
      <c r="O11" s="45">
        <v>1.085770838050274</v>
      </c>
      <c r="P11" s="45">
        <v>6.6582508254030878E-2</v>
      </c>
      <c r="Q11" s="45">
        <v>0.40722033772230887</v>
      </c>
      <c r="R11" s="45">
        <v>8.4819795492607417E-2</v>
      </c>
      <c r="S11" s="45">
        <v>3.3296076750741399</v>
      </c>
      <c r="T11" s="45">
        <v>2.8798160502951338</v>
      </c>
    </row>
    <row r="12" spans="1:20">
      <c r="A12" t="s">
        <v>458</v>
      </c>
      <c r="B12" s="13">
        <v>4.415</v>
      </c>
      <c r="C12">
        <v>4.4039999999999999</v>
      </c>
      <c r="D12" s="13">
        <f t="shared" si="0"/>
        <v>1.1000000000000121E-2</v>
      </c>
      <c r="E12">
        <f t="shared" si="1"/>
        <v>0.24915062287655995</v>
      </c>
      <c r="G12" s="5" t="s">
        <v>327</v>
      </c>
      <c r="H12" s="1" t="s">
        <v>504</v>
      </c>
      <c r="I12" s="45">
        <v>0.41572674638306634</v>
      </c>
      <c r="J12" s="45">
        <v>9.5428619490557767E-2</v>
      </c>
      <c r="K12" s="45">
        <v>8.1286931550548083</v>
      </c>
      <c r="L12" s="45">
        <v>0.10815906725641619</v>
      </c>
      <c r="M12" s="45">
        <v>2.2250322123518091</v>
      </c>
      <c r="N12" s="45">
        <v>0.1983551883774638</v>
      </c>
      <c r="O12" s="45">
        <v>3.4636546970812465</v>
      </c>
      <c r="P12" s="45">
        <v>0.36432616850951688</v>
      </c>
      <c r="Q12" s="45">
        <v>1.7689194868202656</v>
      </c>
      <c r="R12" s="45">
        <v>0.13632117837203767</v>
      </c>
      <c r="S12" s="45">
        <v>6.1114578258059185</v>
      </c>
      <c r="T12" s="45">
        <v>1.1395395944030797</v>
      </c>
    </row>
    <row r="13" spans="1:20">
      <c r="A13" t="s">
        <v>459</v>
      </c>
      <c r="B13" s="13">
        <v>4.8109999999999999</v>
      </c>
      <c r="C13">
        <v>4.8040000000000003</v>
      </c>
      <c r="D13" s="13">
        <f t="shared" si="0"/>
        <v>6.9999999999996732E-3</v>
      </c>
      <c r="E13">
        <f t="shared" si="1"/>
        <v>0.14549989607149602</v>
      </c>
      <c r="G13" s="5" t="s">
        <v>325</v>
      </c>
      <c r="H13" s="1" t="s">
        <v>315</v>
      </c>
      <c r="I13" s="45">
        <v>0.51149555142164427</v>
      </c>
      <c r="J13" s="45">
        <v>6.5043317870465481E-2</v>
      </c>
      <c r="K13" s="45">
        <v>5.4285663420038963</v>
      </c>
      <c r="L13" s="45">
        <v>0.24017069754960671</v>
      </c>
      <c r="M13" s="45">
        <v>2.3624322437001974</v>
      </c>
      <c r="N13" s="45">
        <v>0.27498013525057308</v>
      </c>
      <c r="O13" s="45">
        <v>3.4658578131071702</v>
      </c>
      <c r="P13" s="45">
        <v>0.34264356354815811</v>
      </c>
      <c r="Q13" s="45">
        <v>1.6705534889377891</v>
      </c>
      <c r="R13" s="45">
        <v>0.53595380354819688</v>
      </c>
      <c r="S13" s="45">
        <v>3.7160548654145944</v>
      </c>
      <c r="T13" s="45">
        <v>5.982122731418419E-2</v>
      </c>
    </row>
    <row r="14" spans="1:20">
      <c r="A14" t="s">
        <v>460</v>
      </c>
      <c r="B14" s="13">
        <v>4.7329999999999997</v>
      </c>
      <c r="C14">
        <v>4.7149999999999999</v>
      </c>
      <c r="D14" s="13">
        <f t="shared" si="0"/>
        <v>1.7999999999999794E-2</v>
      </c>
      <c r="E14">
        <f t="shared" si="1"/>
        <v>0.38030847242763144</v>
      </c>
      <c r="G14" s="99" t="s">
        <v>336</v>
      </c>
      <c r="H14" s="100" t="s">
        <v>505</v>
      </c>
      <c r="I14" s="72">
        <v>0.82888528955001506</v>
      </c>
      <c r="J14" s="72">
        <v>0.39187309965348999</v>
      </c>
      <c r="K14" s="72">
        <v>9.437509237944024</v>
      </c>
      <c r="L14" s="72">
        <v>1.1456076862942512</v>
      </c>
      <c r="M14" s="72">
        <v>1.3248885954723557</v>
      </c>
      <c r="N14" s="72">
        <v>0.17619764343417338</v>
      </c>
      <c r="O14" s="72">
        <v>4.9978742082802379</v>
      </c>
      <c r="P14" s="72">
        <v>1.4039848672644135</v>
      </c>
      <c r="Q14" s="72">
        <v>0.99017881370972771</v>
      </c>
      <c r="R14" s="72">
        <v>0.32333154828899574</v>
      </c>
      <c r="S14" s="72">
        <v>5.65793087364536</v>
      </c>
      <c r="T14" s="72">
        <v>4.3870420390801401</v>
      </c>
    </row>
    <row r="15" spans="1:20">
      <c r="A15" t="s">
        <v>461</v>
      </c>
      <c r="B15" s="13">
        <v>5.5140000000000002</v>
      </c>
      <c r="C15">
        <v>5.4960000000000004</v>
      </c>
      <c r="D15" s="13">
        <f t="shared" si="0"/>
        <v>1.7999999999999794E-2</v>
      </c>
      <c r="E15">
        <f t="shared" si="1"/>
        <v>0.32644178454841843</v>
      </c>
      <c r="G15" s="5" t="s">
        <v>328</v>
      </c>
      <c r="H15" s="1" t="s">
        <v>506</v>
      </c>
      <c r="I15" s="45">
        <v>1.48093114814342</v>
      </c>
      <c r="J15" s="45">
        <v>0.3004512594878051</v>
      </c>
      <c r="K15" s="45">
        <v>8.7048996221246622</v>
      </c>
      <c r="L15" s="45">
        <v>0.20937965108522058</v>
      </c>
      <c r="M15" s="45">
        <v>3.9752830328849149</v>
      </c>
      <c r="N15" s="45">
        <v>0.35697960701156817</v>
      </c>
      <c r="O15" s="45">
        <v>4.3535729759025017</v>
      </c>
      <c r="P15" s="45">
        <v>8.2574962051225859E-2</v>
      </c>
      <c r="Q15" s="45">
        <v>2.4848201987137521</v>
      </c>
      <c r="R15" s="45">
        <v>0.23134538156922885</v>
      </c>
      <c r="S15" s="45">
        <v>4.8265441730812197</v>
      </c>
      <c r="T15" s="45">
        <v>7.1903154061675134E-2</v>
      </c>
    </row>
    <row r="16" spans="1:20">
      <c r="A16" t="s">
        <v>462</v>
      </c>
      <c r="B16" s="13">
        <v>6.3570000000000002</v>
      </c>
      <c r="C16">
        <v>6.319</v>
      </c>
      <c r="D16" s="13">
        <f t="shared" si="0"/>
        <v>3.8000000000000256E-2</v>
      </c>
      <c r="E16">
        <f t="shared" si="1"/>
        <v>0.59776624193802508</v>
      </c>
      <c r="G16" s="99" t="s">
        <v>334</v>
      </c>
      <c r="H16" s="99" t="s">
        <v>507</v>
      </c>
      <c r="I16" s="72">
        <v>0.37528162178669638</v>
      </c>
      <c r="J16" s="72">
        <v>0.10139518350810542</v>
      </c>
      <c r="K16" s="72">
        <v>2.7492201012186364</v>
      </c>
      <c r="L16" s="72">
        <v>7.8684358925149009</v>
      </c>
      <c r="M16" s="72">
        <v>5.415748703064831</v>
      </c>
      <c r="N16" s="72">
        <v>3.260101175418737</v>
      </c>
      <c r="O16" s="72">
        <v>31.730147440668105</v>
      </c>
      <c r="P16" s="72">
        <v>19.521612092184387</v>
      </c>
      <c r="Q16" s="72">
        <v>1.0576834403866142</v>
      </c>
      <c r="R16" s="72">
        <v>0.4917407493427261</v>
      </c>
      <c r="S16" s="72">
        <v>6.6383186904426639</v>
      </c>
      <c r="T16" s="72">
        <v>5.5569112080799563</v>
      </c>
    </row>
    <row r="17" spans="1:20">
      <c r="A17" t="s">
        <v>463</v>
      </c>
      <c r="B17" s="13">
        <v>6.141</v>
      </c>
      <c r="C17">
        <v>6.0880000000000001</v>
      </c>
      <c r="D17" s="13">
        <f t="shared" si="0"/>
        <v>5.2999999999999936E-2</v>
      </c>
      <c r="E17">
        <f t="shared" si="1"/>
        <v>0.8630516202572861</v>
      </c>
      <c r="G17" s="5" t="s">
        <v>323</v>
      </c>
      <c r="H17" s="1" t="s">
        <v>508</v>
      </c>
      <c r="I17" s="45">
        <v>0.37140526315861472</v>
      </c>
      <c r="J17" s="45">
        <v>6.3702930907468952E-2</v>
      </c>
      <c r="K17" s="45">
        <v>4.8253022251784294</v>
      </c>
      <c r="L17" s="45">
        <v>0.19091652273633719</v>
      </c>
      <c r="M17" s="45">
        <v>1.5678562626436163</v>
      </c>
      <c r="N17" s="45">
        <v>6.9404660046687064E-2</v>
      </c>
      <c r="O17" s="45">
        <v>2.711668876057685</v>
      </c>
      <c r="P17" s="45">
        <v>0.57616719128243876</v>
      </c>
      <c r="Q17" s="45">
        <v>0.7774899620344633</v>
      </c>
      <c r="R17" s="45">
        <v>1.7059612749333816E-2</v>
      </c>
      <c r="S17" s="45">
        <v>2.8874724845350443</v>
      </c>
      <c r="T17" s="45">
        <v>0.24502141814640549</v>
      </c>
    </row>
    <row r="18" spans="1:20">
      <c r="A18" t="s">
        <v>464</v>
      </c>
      <c r="B18" s="13">
        <v>4.133</v>
      </c>
      <c r="C18">
        <v>4.0960000000000001</v>
      </c>
      <c r="D18" s="13">
        <f t="shared" si="0"/>
        <v>3.6999999999999922E-2</v>
      </c>
      <c r="E18">
        <f t="shared" si="1"/>
        <v>0.89523348657149571</v>
      </c>
      <c r="G18" s="5" t="s">
        <v>332</v>
      </c>
      <c r="H18" s="1" t="s">
        <v>509</v>
      </c>
      <c r="I18" s="45">
        <v>4.711907680759797E-2</v>
      </c>
      <c r="J18" s="45">
        <v>2.3946537509473471E-2</v>
      </c>
      <c r="K18" s="45">
        <v>2.8098184621661098</v>
      </c>
      <c r="L18" s="45">
        <v>0.11999879091666539</v>
      </c>
      <c r="M18" s="45">
        <v>1.141249853109928</v>
      </c>
      <c r="N18" s="45">
        <v>0.11136205501370326</v>
      </c>
      <c r="O18" s="45">
        <v>2.2077261193438562</v>
      </c>
      <c r="P18" s="45">
        <v>0.14352815927792503</v>
      </c>
      <c r="Q18" s="45">
        <v>0.15839070631382893</v>
      </c>
      <c r="R18" s="45">
        <v>2.2654151586638541E-2</v>
      </c>
      <c r="S18" s="45">
        <v>0.80453132903821256</v>
      </c>
      <c r="T18" s="45">
        <v>0.1201646290632188</v>
      </c>
    </row>
    <row r="19" spans="1:20">
      <c r="A19" t="s">
        <v>465</v>
      </c>
      <c r="B19" s="13">
        <v>4.1719999999999997</v>
      </c>
      <c r="C19">
        <v>4.1459999999999999</v>
      </c>
      <c r="D19" s="13">
        <f t="shared" si="0"/>
        <v>2.5999999999999801E-2</v>
      </c>
      <c r="E19">
        <f t="shared" si="1"/>
        <v>0.62320230105464536</v>
      </c>
      <c r="G19" s="5" t="s">
        <v>335</v>
      </c>
      <c r="H19" s="29" t="s">
        <v>510</v>
      </c>
      <c r="I19" s="45">
        <v>5.5848702998941978E-2</v>
      </c>
      <c r="J19" s="45">
        <v>2.9575152268115829E-2</v>
      </c>
      <c r="K19" s="45">
        <v>7.0258074464802149</v>
      </c>
      <c r="L19" s="45">
        <v>8.338699175713602</v>
      </c>
      <c r="M19" s="45">
        <v>2.1102460892361843</v>
      </c>
      <c r="N19" s="45">
        <v>2.7156846317792125</v>
      </c>
      <c r="O19" s="45">
        <v>0.55463664489302078</v>
      </c>
      <c r="P19" s="45">
        <v>5.1681568597486897E-2</v>
      </c>
      <c r="Q19" s="45">
        <v>0.21079474190423064</v>
      </c>
      <c r="R19" s="45">
        <v>4.2271227678293874E-2</v>
      </c>
      <c r="S19" s="45">
        <v>0.73408513547419663</v>
      </c>
      <c r="T19" s="45">
        <v>0.13835345322640033</v>
      </c>
    </row>
    <row r="20" spans="1:20">
      <c r="A20" t="s">
        <v>466</v>
      </c>
      <c r="B20" s="13">
        <v>3.637</v>
      </c>
      <c r="C20">
        <v>2.496</v>
      </c>
      <c r="D20" s="13">
        <f t="shared" si="0"/>
        <v>1.141</v>
      </c>
      <c r="E20">
        <f t="shared" si="1"/>
        <v>31.372009898267805</v>
      </c>
      <c r="G20" s="28" t="s">
        <v>326</v>
      </c>
      <c r="H20" s="5" t="s">
        <v>511</v>
      </c>
      <c r="I20" s="45">
        <v>0.53341499520920754</v>
      </c>
      <c r="J20" s="45">
        <v>9.4066271328599224E-2</v>
      </c>
      <c r="K20" s="45">
        <v>5.2011564012024953</v>
      </c>
      <c r="L20" s="45">
        <v>5.4237944623955897E-2</v>
      </c>
      <c r="M20" s="45">
        <v>2.8577876261080744</v>
      </c>
      <c r="N20" s="45">
        <v>0.11557202885175728</v>
      </c>
      <c r="O20" s="45">
        <v>4.1938218783176238</v>
      </c>
      <c r="P20" s="45">
        <v>0.23332735858874903</v>
      </c>
      <c r="Q20" s="45">
        <v>1.3540593181760601</v>
      </c>
      <c r="R20" s="45">
        <v>0.37655295995600491</v>
      </c>
      <c r="S20" s="45">
        <v>2.5210820614018377</v>
      </c>
      <c r="T20" s="45">
        <v>0.13655249221018625</v>
      </c>
    </row>
    <row r="21" spans="1:20">
      <c r="A21" t="s">
        <v>467</v>
      </c>
      <c r="B21" s="13">
        <v>3.262</v>
      </c>
      <c r="C21">
        <v>2.052</v>
      </c>
      <c r="D21" s="13">
        <f t="shared" si="0"/>
        <v>1.21</v>
      </c>
      <c r="E21">
        <f t="shared" si="1"/>
        <v>37.093807480073572</v>
      </c>
    </row>
    <row r="22" spans="1:20">
      <c r="A22" t="s">
        <v>468</v>
      </c>
      <c r="B22" s="13">
        <v>3.4159999999999999</v>
      </c>
      <c r="C22">
        <v>2.2909999999999999</v>
      </c>
      <c r="D22" s="13">
        <f t="shared" si="0"/>
        <v>1.125</v>
      </c>
      <c r="E22">
        <f t="shared" si="1"/>
        <v>32.933255269320846</v>
      </c>
      <c r="H22" s="48" t="s">
        <v>512</v>
      </c>
      <c r="I22" s="45">
        <f>AVERAGE(I6:I21)</f>
        <v>0.60539150705628964</v>
      </c>
      <c r="J22" s="45"/>
      <c r="K22" s="45">
        <f t="shared" ref="K22:S22" si="2">AVERAGE(K6:K21)</f>
        <v>5.2621168714465334</v>
      </c>
      <c r="L22" s="45"/>
      <c r="M22" s="45">
        <f t="shared" si="2"/>
        <v>1.9891873109270226</v>
      </c>
      <c r="N22" s="45"/>
      <c r="O22" s="45">
        <f t="shared" si="2"/>
        <v>4.4445258041349911</v>
      </c>
      <c r="P22" s="45"/>
      <c r="Q22" s="45">
        <f t="shared" si="2"/>
        <v>1.0181053034064687</v>
      </c>
      <c r="R22" s="45"/>
      <c r="S22" s="45">
        <f t="shared" si="2"/>
        <v>3.1513643546519607</v>
      </c>
      <c r="T22" s="45"/>
    </row>
    <row r="23" spans="1:20">
      <c r="A23" t="s">
        <v>469</v>
      </c>
      <c r="B23" s="13">
        <v>3.2639999999999998</v>
      </c>
      <c r="C23">
        <v>0.36699999999999999</v>
      </c>
      <c r="D23" s="13">
        <f t="shared" si="0"/>
        <v>2.8969999999999998</v>
      </c>
      <c r="E23">
        <f t="shared" si="1"/>
        <v>88.756127450980387</v>
      </c>
    </row>
    <row r="24" spans="1:20">
      <c r="A24" t="s">
        <v>470</v>
      </c>
      <c r="B24" s="13">
        <v>3.4409999999999998</v>
      </c>
      <c r="C24">
        <v>0.36399999999999999</v>
      </c>
      <c r="D24" s="13">
        <f t="shared" si="0"/>
        <v>3.077</v>
      </c>
      <c r="E24">
        <f t="shared" si="1"/>
        <v>89.421679744260402</v>
      </c>
    </row>
    <row r="25" spans="1:20">
      <c r="A25" t="s">
        <v>471</v>
      </c>
      <c r="B25" s="13">
        <v>3.34</v>
      </c>
      <c r="C25">
        <v>0.34799999999999998</v>
      </c>
      <c r="D25" s="13">
        <f t="shared" si="0"/>
        <v>2.992</v>
      </c>
      <c r="E25">
        <f t="shared" si="1"/>
        <v>89.580838323353291</v>
      </c>
    </row>
    <row r="26" spans="1:20">
      <c r="A26" t="s">
        <v>472</v>
      </c>
      <c r="B26" s="13">
        <v>3.4079999999999999</v>
      </c>
      <c r="C26">
        <v>1.0640000000000001</v>
      </c>
      <c r="D26" s="13">
        <f t="shared" si="0"/>
        <v>2.3439999999999999</v>
      </c>
      <c r="E26">
        <f t="shared" si="1"/>
        <v>68.779342723004689</v>
      </c>
    </row>
    <row r="27" spans="1:20">
      <c r="A27" t="s">
        <v>473</v>
      </c>
      <c r="B27" s="13">
        <v>3.2770000000000001</v>
      </c>
      <c r="C27">
        <v>1.002</v>
      </c>
      <c r="D27" s="13">
        <f t="shared" si="0"/>
        <v>2.2750000000000004</v>
      </c>
      <c r="E27">
        <f t="shared" si="1"/>
        <v>69.423252975282281</v>
      </c>
    </row>
    <row r="28" spans="1:20">
      <c r="A28" t="s">
        <v>474</v>
      </c>
      <c r="B28" s="13">
        <v>3.444</v>
      </c>
      <c r="C28">
        <v>1.161</v>
      </c>
      <c r="D28" s="13">
        <f t="shared" si="0"/>
        <v>2.2829999999999999</v>
      </c>
      <c r="E28">
        <f t="shared" si="1"/>
        <v>66.289198606271768</v>
      </c>
    </row>
    <row r="29" spans="1:20">
      <c r="A29" t="s">
        <v>475</v>
      </c>
      <c r="B29" s="13">
        <v>3.4079999999999999</v>
      </c>
      <c r="C29">
        <v>0.70099999999999996</v>
      </c>
      <c r="D29" s="13">
        <f t="shared" si="0"/>
        <v>2.7069999999999999</v>
      </c>
      <c r="E29">
        <f t="shared" si="1"/>
        <v>79.430751173708913</v>
      </c>
    </row>
    <row r="30" spans="1:20">
      <c r="A30" t="s">
        <v>476</v>
      </c>
      <c r="B30" s="13">
        <v>3.706</v>
      </c>
      <c r="C30">
        <v>0.748</v>
      </c>
      <c r="D30" s="13">
        <f t="shared" si="0"/>
        <v>2.9580000000000002</v>
      </c>
      <c r="E30">
        <f t="shared" si="1"/>
        <v>79.816513761467903</v>
      </c>
    </row>
    <row r="31" spans="1:20">
      <c r="A31" t="s">
        <v>477</v>
      </c>
      <c r="B31" s="13">
        <v>3.3969999999999998</v>
      </c>
      <c r="C31">
        <v>0.76300000000000001</v>
      </c>
      <c r="D31" s="13">
        <f t="shared" si="0"/>
        <v>2.6339999999999999</v>
      </c>
      <c r="E31">
        <f t="shared" si="1"/>
        <v>77.539005004415657</v>
      </c>
    </row>
    <row r="32" spans="1:20">
      <c r="A32" t="s">
        <v>478</v>
      </c>
      <c r="B32" s="13">
        <v>3.609</v>
      </c>
      <c r="C32">
        <v>0.81699999999999995</v>
      </c>
      <c r="D32" s="13">
        <f t="shared" si="0"/>
        <v>2.7919999999999998</v>
      </c>
      <c r="E32">
        <f t="shared" si="1"/>
        <v>77.362150180105289</v>
      </c>
    </row>
    <row r="33" spans="1:5">
      <c r="A33" t="s">
        <v>479</v>
      </c>
      <c r="B33" s="13">
        <v>3.7850000000000001</v>
      </c>
      <c r="C33">
        <v>1.0129999999999999</v>
      </c>
      <c r="D33" s="13">
        <f t="shared" si="0"/>
        <v>2.7720000000000002</v>
      </c>
      <c r="E33">
        <f t="shared" si="1"/>
        <v>73.236459709379133</v>
      </c>
    </row>
    <row r="34" spans="1:5">
      <c r="A34" t="s">
        <v>480</v>
      </c>
      <c r="B34" s="13">
        <v>3.206</v>
      </c>
      <c r="C34">
        <v>1.6060000000000001</v>
      </c>
      <c r="D34" s="13">
        <f t="shared" si="0"/>
        <v>1.5999999999999999</v>
      </c>
      <c r="E34">
        <f t="shared" si="1"/>
        <v>49.906425452276977</v>
      </c>
    </row>
    <row r="35" spans="1:5">
      <c r="A35" t="s">
        <v>481</v>
      </c>
      <c r="B35" s="13">
        <v>3.7410000000000001</v>
      </c>
      <c r="C35">
        <v>0.44400000000000001</v>
      </c>
      <c r="D35" s="13">
        <f t="shared" si="0"/>
        <v>3.2970000000000002</v>
      </c>
      <c r="E35">
        <f t="shared" si="1"/>
        <v>88.131515637530072</v>
      </c>
    </row>
    <row r="36" spans="1:5">
      <c r="A36" t="s">
        <v>482</v>
      </c>
      <c r="B36" s="13">
        <v>3.403</v>
      </c>
      <c r="C36">
        <v>0.42699999999999999</v>
      </c>
      <c r="D36" s="13">
        <f t="shared" si="0"/>
        <v>2.976</v>
      </c>
      <c r="E36">
        <f t="shared" si="1"/>
        <v>87.452248016456068</v>
      </c>
    </row>
    <row r="37" spans="1:5">
      <c r="A37" t="s">
        <v>483</v>
      </c>
      <c r="B37" s="13">
        <v>3.6320000000000001</v>
      </c>
      <c r="C37">
        <v>0.46800000000000003</v>
      </c>
      <c r="D37" s="13">
        <f t="shared" si="0"/>
        <v>3.1640000000000001</v>
      </c>
      <c r="E37">
        <f t="shared" si="1"/>
        <v>87.11453744493393</v>
      </c>
    </row>
    <row r="38" spans="1:5">
      <c r="A38" t="s">
        <v>163</v>
      </c>
      <c r="B38" s="13">
        <v>8.6620000000000008</v>
      </c>
      <c r="C38">
        <v>8.6560000000000006</v>
      </c>
      <c r="D38" s="13">
        <f t="shared" si="0"/>
        <v>6.0000000000002274E-3</v>
      </c>
      <c r="E38">
        <f t="shared" si="1"/>
        <v>6.9268067420921578E-2</v>
      </c>
    </row>
    <row r="39" spans="1:5">
      <c r="A39" t="s">
        <v>164</v>
      </c>
      <c r="B39" s="13">
        <v>5.3380000000000001</v>
      </c>
      <c r="C39">
        <v>5.3369999999999997</v>
      </c>
      <c r="D39" s="13">
        <f t="shared" si="0"/>
        <v>1.000000000000334E-3</v>
      </c>
      <c r="E39">
        <f t="shared" si="1"/>
        <v>1.8733608092924951E-2</v>
      </c>
    </row>
    <row r="40" spans="1:5">
      <c r="A40" t="s">
        <v>165</v>
      </c>
      <c r="B40" s="13">
        <v>5.3250000000000002</v>
      </c>
      <c r="C40">
        <v>5.3250000000000002</v>
      </c>
      <c r="D40" s="13">
        <f t="shared" si="0"/>
        <v>0</v>
      </c>
      <c r="E40">
        <f t="shared" si="1"/>
        <v>0</v>
      </c>
    </row>
    <row r="41" spans="1:5">
      <c r="A41" t="s">
        <v>166</v>
      </c>
      <c r="B41" s="13">
        <v>6.3079999999999998</v>
      </c>
      <c r="C41">
        <v>6.1420000000000003</v>
      </c>
      <c r="D41" s="13">
        <f t="shared" si="0"/>
        <v>0.16599999999999948</v>
      </c>
      <c r="E41">
        <f t="shared" si="1"/>
        <v>2.6315789473684128</v>
      </c>
    </row>
    <row r="42" spans="1:5">
      <c r="A42" t="s">
        <v>167</v>
      </c>
      <c r="B42" s="13">
        <v>5.6219999999999999</v>
      </c>
      <c r="C42">
        <v>5.444</v>
      </c>
      <c r="D42" s="13">
        <f t="shared" si="0"/>
        <v>0.17799999999999994</v>
      </c>
      <c r="E42">
        <f t="shared" si="1"/>
        <v>3.1661330487371036</v>
      </c>
    </row>
    <row r="43" spans="1:5">
      <c r="A43" t="s">
        <v>168</v>
      </c>
      <c r="B43" s="13">
        <v>6.8220000000000001</v>
      </c>
      <c r="C43">
        <v>6.625</v>
      </c>
      <c r="D43" s="13">
        <f t="shared" si="0"/>
        <v>0.19700000000000006</v>
      </c>
      <c r="E43">
        <f t="shared" si="1"/>
        <v>2.8877162122544719</v>
      </c>
    </row>
    <row r="44" spans="1:5">
      <c r="A44" t="s">
        <v>169</v>
      </c>
      <c r="B44" s="13">
        <v>6.17</v>
      </c>
      <c r="C44">
        <v>6.1230000000000002</v>
      </c>
      <c r="D44" s="13">
        <f t="shared" si="0"/>
        <v>4.6999999999999709E-2</v>
      </c>
      <c r="E44">
        <f t="shared" si="1"/>
        <v>0.76175040518638104</v>
      </c>
    </row>
    <row r="45" spans="1:5">
      <c r="A45" t="s">
        <v>170</v>
      </c>
      <c r="B45" s="13">
        <v>5.7240000000000002</v>
      </c>
      <c r="C45">
        <v>5.6680000000000001</v>
      </c>
      <c r="D45" s="13">
        <f t="shared" si="0"/>
        <v>5.600000000000005E-2</v>
      </c>
      <c r="E45">
        <f t="shared" si="1"/>
        <v>0.97833682739343208</v>
      </c>
    </row>
    <row r="46" spans="1:5">
      <c r="A46" t="s">
        <v>171</v>
      </c>
      <c r="B46" s="13">
        <v>5.2610000000000001</v>
      </c>
      <c r="C46">
        <v>5.2030000000000003</v>
      </c>
      <c r="D46" s="13">
        <f t="shared" si="0"/>
        <v>5.7999999999999829E-2</v>
      </c>
      <c r="E46">
        <f t="shared" si="1"/>
        <v>1.1024520053221787</v>
      </c>
    </row>
    <row r="47" spans="1:5">
      <c r="A47" t="s">
        <v>172</v>
      </c>
      <c r="B47" s="13">
        <v>5.7549999999999999</v>
      </c>
      <c r="C47">
        <v>5.6609999999999996</v>
      </c>
      <c r="D47" s="13">
        <f t="shared" si="0"/>
        <v>9.4000000000000306E-2</v>
      </c>
      <c r="E47">
        <f t="shared" si="1"/>
        <v>1.6333622936576944</v>
      </c>
    </row>
    <row r="48" spans="1:5">
      <c r="A48" t="s">
        <v>173</v>
      </c>
      <c r="B48" s="13">
        <v>6.0439999999999996</v>
      </c>
      <c r="C48">
        <v>5.97</v>
      </c>
      <c r="D48" s="13">
        <f t="shared" si="0"/>
        <v>7.3999999999999844E-2</v>
      </c>
      <c r="E48">
        <f t="shared" si="1"/>
        <v>1.2243547319655832</v>
      </c>
    </row>
    <row r="49" spans="1:5">
      <c r="A49" t="s">
        <v>174</v>
      </c>
      <c r="B49" s="13">
        <v>5.6970000000000001</v>
      </c>
      <c r="C49">
        <v>5.5579999999999998</v>
      </c>
      <c r="D49" s="13">
        <f t="shared" si="0"/>
        <v>0.13900000000000023</v>
      </c>
      <c r="E49">
        <f t="shared" si="1"/>
        <v>2.4398806389327756</v>
      </c>
    </row>
    <row r="50" spans="1:5">
      <c r="A50" t="s">
        <v>175</v>
      </c>
      <c r="B50" s="13">
        <v>5.0209999999999999</v>
      </c>
      <c r="C50">
        <v>5.0119999999999996</v>
      </c>
      <c r="D50" s="13">
        <f t="shared" si="0"/>
        <v>9.0000000000003411E-3</v>
      </c>
      <c r="E50">
        <f t="shared" si="1"/>
        <v>0.17924716191994305</v>
      </c>
    </row>
    <row r="51" spans="1:5">
      <c r="A51" t="s">
        <v>176</v>
      </c>
      <c r="B51" s="13">
        <v>6.2229999999999999</v>
      </c>
      <c r="C51">
        <v>6.2039999999999997</v>
      </c>
      <c r="D51" s="13">
        <f t="shared" si="0"/>
        <v>1.9000000000000128E-2</v>
      </c>
      <c r="E51">
        <f t="shared" si="1"/>
        <v>0.30531897798489682</v>
      </c>
    </row>
    <row r="52" spans="1:5">
      <c r="A52" t="s">
        <v>177</v>
      </c>
      <c r="B52" s="13">
        <v>8.2010000000000005</v>
      </c>
      <c r="C52">
        <v>8.1920000000000002</v>
      </c>
      <c r="D52" s="13">
        <f t="shared" si="0"/>
        <v>9.0000000000003411E-3</v>
      </c>
      <c r="E52">
        <f t="shared" si="1"/>
        <v>0.10974271430313791</v>
      </c>
    </row>
    <row r="53" spans="1:5">
      <c r="A53" t="s">
        <v>178</v>
      </c>
      <c r="B53" s="13">
        <v>6.8079999999999998</v>
      </c>
      <c r="C53">
        <v>6.73</v>
      </c>
      <c r="D53" s="13">
        <f t="shared" si="0"/>
        <v>7.7999999999999403E-2</v>
      </c>
      <c r="E53">
        <f t="shared" si="1"/>
        <v>1.1457109283196152</v>
      </c>
    </row>
    <row r="54" spans="1:5">
      <c r="A54" t="s">
        <v>179</v>
      </c>
      <c r="B54" s="13">
        <v>5.5039999999999996</v>
      </c>
      <c r="C54">
        <v>5.4409999999999998</v>
      </c>
      <c r="D54" s="13">
        <f t="shared" si="0"/>
        <v>6.2999999999999723E-2</v>
      </c>
      <c r="E54">
        <f t="shared" si="1"/>
        <v>1.1446220930232509</v>
      </c>
    </row>
    <row r="55" spans="1:5">
      <c r="A55" t="s">
        <v>180</v>
      </c>
      <c r="B55" s="13">
        <v>4.9710000000000001</v>
      </c>
      <c r="C55">
        <v>4.9050000000000002</v>
      </c>
      <c r="D55" s="13">
        <f t="shared" si="0"/>
        <v>6.5999999999999837E-2</v>
      </c>
      <c r="E55">
        <f t="shared" si="1"/>
        <v>1.3277006638503286</v>
      </c>
    </row>
    <row r="56" spans="1:5">
      <c r="A56" t="s">
        <v>271</v>
      </c>
      <c r="B56" s="13">
        <v>3.827</v>
      </c>
      <c r="C56">
        <v>3.819</v>
      </c>
      <c r="D56" s="13">
        <f t="shared" si="0"/>
        <v>8.0000000000000071E-3</v>
      </c>
      <c r="E56">
        <f t="shared" si="1"/>
        <v>0.20904102430101928</v>
      </c>
    </row>
    <row r="57" spans="1:5">
      <c r="A57" t="s">
        <v>272</v>
      </c>
      <c r="B57" s="13">
        <v>3.0569999999999999</v>
      </c>
      <c r="C57">
        <v>3.052</v>
      </c>
      <c r="D57" s="13">
        <f t="shared" si="0"/>
        <v>4.9999999999998934E-3</v>
      </c>
      <c r="E57">
        <f t="shared" si="1"/>
        <v>0.1635590448151748</v>
      </c>
    </row>
    <row r="58" spans="1:5">
      <c r="A58" t="s">
        <v>273</v>
      </c>
      <c r="B58" s="13">
        <v>3.012</v>
      </c>
      <c r="C58">
        <v>3.0070000000000001</v>
      </c>
      <c r="D58" s="13">
        <f t="shared" si="0"/>
        <v>4.9999999999998934E-3</v>
      </c>
      <c r="E58">
        <f t="shared" si="1"/>
        <v>0.16600265604249315</v>
      </c>
    </row>
    <row r="59" spans="1:5">
      <c r="A59" t="s">
        <v>274</v>
      </c>
      <c r="B59" s="13">
        <v>3.2559999999999998</v>
      </c>
      <c r="C59">
        <v>3.0960000000000001</v>
      </c>
      <c r="D59" s="13">
        <f t="shared" si="0"/>
        <v>0.1599999999999997</v>
      </c>
      <c r="E59">
        <f t="shared" si="1"/>
        <v>4.9140049140049058</v>
      </c>
    </row>
    <row r="60" spans="1:5">
      <c r="A60" t="s">
        <v>275</v>
      </c>
      <c r="B60" s="13">
        <v>3.0430000000000001</v>
      </c>
      <c r="C60">
        <v>2.9220000000000002</v>
      </c>
      <c r="D60" s="13">
        <f t="shared" si="0"/>
        <v>0.121</v>
      </c>
      <c r="E60">
        <f t="shared" si="1"/>
        <v>3.9763391390075578</v>
      </c>
    </row>
    <row r="61" spans="1:5">
      <c r="A61" t="s">
        <v>276</v>
      </c>
      <c r="B61" s="13">
        <v>3.23</v>
      </c>
      <c r="C61">
        <v>3.0910000000000002</v>
      </c>
      <c r="D61" s="13">
        <f t="shared" si="0"/>
        <v>0.13899999999999979</v>
      </c>
      <c r="E61">
        <f t="shared" si="1"/>
        <v>4.3034055727554117</v>
      </c>
    </row>
    <row r="62" spans="1:5">
      <c r="A62" t="s">
        <v>277</v>
      </c>
      <c r="B62" s="13">
        <v>3.5139999999999998</v>
      </c>
      <c r="C62">
        <v>3.4670000000000001</v>
      </c>
      <c r="D62" s="13">
        <f t="shared" si="0"/>
        <v>4.6999999999999709E-2</v>
      </c>
      <c r="E62">
        <f t="shared" si="1"/>
        <v>1.3375071143995365</v>
      </c>
    </row>
    <row r="63" spans="1:5">
      <c r="A63" t="s">
        <v>278</v>
      </c>
      <c r="B63" s="13">
        <v>3.153</v>
      </c>
      <c r="C63">
        <v>3.1080000000000001</v>
      </c>
      <c r="D63" s="13">
        <f t="shared" si="0"/>
        <v>4.4999999999999929E-2</v>
      </c>
      <c r="E63">
        <f t="shared" si="1"/>
        <v>1.4272121788772576</v>
      </c>
    </row>
    <row r="64" spans="1:5">
      <c r="A64" t="s">
        <v>279</v>
      </c>
      <c r="B64" s="13">
        <v>3.3290000000000002</v>
      </c>
      <c r="C64">
        <v>3.2749999999999999</v>
      </c>
      <c r="D64" s="13">
        <f t="shared" si="0"/>
        <v>5.400000000000027E-2</v>
      </c>
      <c r="E64">
        <f t="shared" si="1"/>
        <v>1.6221087413637809</v>
      </c>
    </row>
    <row r="65" spans="1:5">
      <c r="A65" t="s">
        <v>280</v>
      </c>
      <c r="B65" s="13">
        <v>3.298</v>
      </c>
      <c r="C65">
        <v>3.238</v>
      </c>
      <c r="D65" s="13">
        <f t="shared" si="0"/>
        <v>6.0000000000000053E-2</v>
      </c>
      <c r="E65">
        <f t="shared" si="1"/>
        <v>1.8192844147968481</v>
      </c>
    </row>
    <row r="66" spans="1:5">
      <c r="A66" t="s">
        <v>281</v>
      </c>
      <c r="B66" s="13">
        <v>3.2570000000000001</v>
      </c>
      <c r="C66">
        <v>3.2010000000000001</v>
      </c>
      <c r="D66" s="13">
        <f t="shared" ref="D66:D129" si="3">B66-C66</f>
        <v>5.600000000000005E-2</v>
      </c>
      <c r="E66">
        <f t="shared" ref="E66:E129" si="4">D66/B66*100</f>
        <v>1.7193736567393321</v>
      </c>
    </row>
    <row r="67" spans="1:5">
      <c r="A67" t="s">
        <v>282</v>
      </c>
      <c r="B67" s="13">
        <v>3.101</v>
      </c>
      <c r="C67">
        <v>3.0339999999999998</v>
      </c>
      <c r="D67" s="13">
        <f t="shared" si="3"/>
        <v>6.7000000000000171E-2</v>
      </c>
      <c r="E67">
        <f t="shared" si="4"/>
        <v>2.1605933569816242</v>
      </c>
    </row>
    <row r="68" spans="1:5">
      <c r="A68" t="s">
        <v>283</v>
      </c>
      <c r="B68" s="13">
        <v>3.0790000000000002</v>
      </c>
      <c r="C68">
        <v>3.0640000000000001</v>
      </c>
      <c r="D68" s="13">
        <f t="shared" si="3"/>
        <v>1.5000000000000124E-2</v>
      </c>
      <c r="E68">
        <f t="shared" si="4"/>
        <v>0.48717115946736356</v>
      </c>
    </row>
    <row r="69" spans="1:5">
      <c r="A69" t="s">
        <v>284</v>
      </c>
      <c r="B69" s="13">
        <v>3.17</v>
      </c>
      <c r="C69">
        <v>3.1549999999999998</v>
      </c>
      <c r="D69" s="13">
        <f t="shared" si="3"/>
        <v>1.5000000000000124E-2</v>
      </c>
      <c r="E69">
        <f t="shared" si="4"/>
        <v>0.47318611987382092</v>
      </c>
    </row>
    <row r="70" spans="1:5">
      <c r="A70" t="s">
        <v>285</v>
      </c>
      <c r="B70" s="13">
        <v>3.1720000000000002</v>
      </c>
      <c r="C70">
        <v>3.1589999999999998</v>
      </c>
      <c r="D70" s="13">
        <f t="shared" si="3"/>
        <v>1.3000000000000345E-2</v>
      </c>
      <c r="E70">
        <f t="shared" si="4"/>
        <v>0.40983606557378138</v>
      </c>
    </row>
    <row r="71" spans="1:5">
      <c r="A71" t="s">
        <v>286</v>
      </c>
      <c r="B71" s="13">
        <v>3.09</v>
      </c>
      <c r="C71">
        <v>3.0390000000000001</v>
      </c>
      <c r="D71" s="13">
        <f t="shared" si="3"/>
        <v>5.0999999999999712E-2</v>
      </c>
      <c r="E71">
        <f t="shared" si="4"/>
        <v>1.6504854368931947</v>
      </c>
    </row>
    <row r="72" spans="1:5">
      <c r="A72" t="s">
        <v>287</v>
      </c>
      <c r="B72" s="13">
        <v>3.3180000000000001</v>
      </c>
      <c r="C72">
        <v>3.2610000000000001</v>
      </c>
      <c r="D72" s="13">
        <f t="shared" si="3"/>
        <v>5.699999999999994E-2</v>
      </c>
      <c r="E72">
        <f t="shared" si="4"/>
        <v>1.7179023508137412</v>
      </c>
    </row>
    <row r="73" spans="1:5">
      <c r="A73" t="s">
        <v>288</v>
      </c>
      <c r="B73" s="13">
        <v>3.0550000000000002</v>
      </c>
      <c r="C73">
        <v>3.0129999999999999</v>
      </c>
      <c r="D73" s="13">
        <f t="shared" si="3"/>
        <v>4.2000000000000259E-2</v>
      </c>
      <c r="E73">
        <f t="shared" si="4"/>
        <v>1.3747954173486172</v>
      </c>
    </row>
    <row r="74" spans="1:5">
      <c r="A74" t="s">
        <v>145</v>
      </c>
      <c r="B74" s="13">
        <v>5.9130000000000003</v>
      </c>
      <c r="C74">
        <v>5.9109999999999996</v>
      </c>
      <c r="D74" s="13">
        <f t="shared" si="3"/>
        <v>2.0000000000006679E-3</v>
      </c>
      <c r="E74">
        <f t="shared" si="4"/>
        <v>3.3823778116026854E-2</v>
      </c>
    </row>
    <row r="75" spans="1:5">
      <c r="A75" t="s">
        <v>146</v>
      </c>
      <c r="B75" s="13">
        <v>7.0010000000000003</v>
      </c>
      <c r="C75">
        <v>6.9980000000000002</v>
      </c>
      <c r="D75" s="13">
        <f t="shared" si="3"/>
        <v>3.0000000000001137E-3</v>
      </c>
      <c r="E75">
        <f t="shared" si="4"/>
        <v>4.2851021282675525E-2</v>
      </c>
    </row>
    <row r="76" spans="1:5">
      <c r="A76" t="s">
        <v>147</v>
      </c>
      <c r="B76" s="13">
        <v>7.1959999999999997</v>
      </c>
      <c r="C76">
        <v>7.194</v>
      </c>
      <c r="D76" s="13">
        <f t="shared" si="3"/>
        <v>1.9999999999997797E-3</v>
      </c>
      <c r="E76">
        <f t="shared" si="4"/>
        <v>2.7793218454693996E-2</v>
      </c>
    </row>
    <row r="77" spans="1:5">
      <c r="A77" t="s">
        <v>148</v>
      </c>
      <c r="B77" s="13">
        <v>7.335</v>
      </c>
      <c r="C77">
        <v>7.2229999999999999</v>
      </c>
      <c r="D77" s="13">
        <f t="shared" si="3"/>
        <v>0.1120000000000001</v>
      </c>
      <c r="E77">
        <f t="shared" si="4"/>
        <v>1.5269256987048412</v>
      </c>
    </row>
    <row r="78" spans="1:5">
      <c r="A78" t="s">
        <v>149</v>
      </c>
      <c r="B78" s="13">
        <v>5.4720000000000004</v>
      </c>
      <c r="C78">
        <v>5.383</v>
      </c>
      <c r="D78" s="13">
        <f t="shared" si="3"/>
        <v>8.9000000000000412E-2</v>
      </c>
      <c r="E78">
        <f t="shared" si="4"/>
        <v>1.6264619883041009</v>
      </c>
    </row>
    <row r="79" spans="1:5">
      <c r="A79" t="s">
        <v>150</v>
      </c>
      <c r="B79" s="13">
        <v>8.9079999999999995</v>
      </c>
      <c r="C79">
        <v>8.7520000000000007</v>
      </c>
      <c r="D79" s="13">
        <f t="shared" si="3"/>
        <v>0.15599999999999881</v>
      </c>
      <c r="E79">
        <f t="shared" si="4"/>
        <v>1.7512348450830582</v>
      </c>
    </row>
    <row r="80" spans="1:5">
      <c r="A80" t="s">
        <v>151</v>
      </c>
      <c r="B80" s="13">
        <v>8.3460000000000001</v>
      </c>
      <c r="C80">
        <v>8.3179999999999996</v>
      </c>
      <c r="D80" s="13">
        <f t="shared" si="3"/>
        <v>2.8000000000000469E-2</v>
      </c>
      <c r="E80">
        <f t="shared" si="4"/>
        <v>0.33549005511622892</v>
      </c>
    </row>
    <row r="81" spans="1:5">
      <c r="A81" t="s">
        <v>152</v>
      </c>
      <c r="B81" s="13">
        <v>8.4689999999999994</v>
      </c>
      <c r="C81">
        <v>8.4469999999999992</v>
      </c>
      <c r="D81" s="13">
        <f t="shared" si="3"/>
        <v>2.2000000000000242E-2</v>
      </c>
      <c r="E81">
        <f t="shared" si="4"/>
        <v>0.2597709292714635</v>
      </c>
    </row>
    <row r="82" spans="1:5">
      <c r="A82" t="s">
        <v>153</v>
      </c>
      <c r="B82" s="13">
        <v>7.4749999999999996</v>
      </c>
      <c r="C82">
        <v>7.4489999999999998</v>
      </c>
      <c r="D82" s="13">
        <f t="shared" si="3"/>
        <v>2.5999999999999801E-2</v>
      </c>
      <c r="E82">
        <f t="shared" si="4"/>
        <v>0.34782608695651912</v>
      </c>
    </row>
    <row r="83" spans="1:5">
      <c r="A83" t="s">
        <v>154</v>
      </c>
      <c r="B83" s="13">
        <v>8.5709999999999997</v>
      </c>
      <c r="C83">
        <v>8.5329999999999995</v>
      </c>
      <c r="D83" s="13">
        <f t="shared" si="3"/>
        <v>3.8000000000000256E-2</v>
      </c>
      <c r="E83">
        <f t="shared" si="4"/>
        <v>0.44335550110839173</v>
      </c>
    </row>
    <row r="84" spans="1:5">
      <c r="A84" t="s">
        <v>155</v>
      </c>
      <c r="B84" s="13">
        <v>7.9320000000000004</v>
      </c>
      <c r="C84">
        <v>7.9029999999999996</v>
      </c>
      <c r="D84" s="13">
        <f t="shared" si="3"/>
        <v>2.9000000000000803E-2</v>
      </c>
      <c r="E84">
        <f t="shared" si="4"/>
        <v>0.36560766515381748</v>
      </c>
    </row>
    <row r="85" spans="1:5">
      <c r="A85" t="s">
        <v>156</v>
      </c>
      <c r="B85" s="13">
        <v>7.2149999999999999</v>
      </c>
      <c r="C85">
        <v>7.1769999999999996</v>
      </c>
      <c r="D85" s="13">
        <f t="shared" si="3"/>
        <v>3.8000000000000256E-2</v>
      </c>
      <c r="E85">
        <f t="shared" si="4"/>
        <v>0.52668052668053023</v>
      </c>
    </row>
    <row r="86" spans="1:5">
      <c r="A86" t="s">
        <v>157</v>
      </c>
      <c r="B86" s="13">
        <v>7.9470000000000001</v>
      </c>
      <c r="C86">
        <v>7.9349999999999996</v>
      </c>
      <c r="D86" s="13">
        <f t="shared" si="3"/>
        <v>1.2000000000000455E-2</v>
      </c>
      <c r="E86">
        <f t="shared" si="4"/>
        <v>0.15100037750094947</v>
      </c>
    </row>
    <row r="87" spans="1:5">
      <c r="A87" t="s">
        <v>158</v>
      </c>
      <c r="B87" s="13">
        <v>7.15</v>
      </c>
      <c r="C87">
        <v>7.141</v>
      </c>
      <c r="D87" s="13">
        <f t="shared" si="3"/>
        <v>9.0000000000003411E-3</v>
      </c>
      <c r="E87">
        <f t="shared" si="4"/>
        <v>0.12587412587413063</v>
      </c>
    </row>
    <row r="88" spans="1:5">
      <c r="A88" t="s">
        <v>159</v>
      </c>
      <c r="B88" s="13">
        <v>7.3470000000000004</v>
      </c>
      <c r="C88">
        <v>7.3390000000000004</v>
      </c>
      <c r="D88" s="13">
        <f t="shared" si="3"/>
        <v>8.0000000000000071E-3</v>
      </c>
      <c r="E88">
        <f t="shared" si="4"/>
        <v>0.10888798148904323</v>
      </c>
    </row>
    <row r="89" spans="1:5">
      <c r="A89" t="s">
        <v>160</v>
      </c>
      <c r="B89" s="13">
        <v>5.3410000000000002</v>
      </c>
      <c r="C89">
        <f>5.117+0.192</f>
        <v>5.3090000000000002</v>
      </c>
      <c r="D89" s="13">
        <f t="shared" si="3"/>
        <v>3.2000000000000028E-2</v>
      </c>
      <c r="E89">
        <f t="shared" si="4"/>
        <v>0.59913873806403339</v>
      </c>
    </row>
    <row r="90" spans="1:5">
      <c r="A90" t="s">
        <v>161</v>
      </c>
      <c r="B90" s="13">
        <v>7.7560000000000002</v>
      </c>
      <c r="C90">
        <v>7.7069999999999999</v>
      </c>
      <c r="D90" s="13">
        <f t="shared" si="3"/>
        <v>4.9000000000000377E-2</v>
      </c>
      <c r="E90">
        <f t="shared" si="4"/>
        <v>0.63176895306859682</v>
      </c>
    </row>
    <row r="91" spans="1:5">
      <c r="A91" t="s">
        <v>162</v>
      </c>
      <c r="B91" s="13">
        <v>6.4889999999999999</v>
      </c>
      <c r="C91">
        <v>6.4539999999999997</v>
      </c>
      <c r="D91" s="13">
        <f t="shared" si="3"/>
        <v>3.5000000000000142E-2</v>
      </c>
      <c r="E91">
        <f t="shared" si="4"/>
        <v>0.53937432578209499</v>
      </c>
    </row>
    <row r="92" spans="1:5">
      <c r="A92" t="s">
        <v>199</v>
      </c>
      <c r="B92" s="13">
        <v>3.266</v>
      </c>
      <c r="C92">
        <v>3.2160000000000002</v>
      </c>
      <c r="D92" s="13">
        <f t="shared" si="3"/>
        <v>4.9999999999999822E-2</v>
      </c>
      <c r="E92">
        <f t="shared" si="4"/>
        <v>1.5309246785058122</v>
      </c>
    </row>
    <row r="93" spans="1:5">
      <c r="A93" t="s">
        <v>200</v>
      </c>
      <c r="B93" s="13">
        <v>3.9590000000000001</v>
      </c>
      <c r="C93">
        <v>3.67</v>
      </c>
      <c r="D93" s="13">
        <f t="shared" si="3"/>
        <v>0.28900000000000015</v>
      </c>
      <c r="E93">
        <f t="shared" si="4"/>
        <v>7.2998231876736579</v>
      </c>
    </row>
    <row r="94" spans="1:5">
      <c r="A94" t="s">
        <v>201</v>
      </c>
      <c r="B94" s="13">
        <v>4.17</v>
      </c>
      <c r="C94">
        <v>4.0679999999999996</v>
      </c>
      <c r="D94" s="13">
        <f t="shared" si="3"/>
        <v>0.10200000000000031</v>
      </c>
      <c r="E94">
        <f t="shared" si="4"/>
        <v>2.4460431654676333</v>
      </c>
    </row>
    <row r="95" spans="1:5">
      <c r="A95" t="s">
        <v>202</v>
      </c>
      <c r="B95" s="13">
        <v>3.387</v>
      </c>
      <c r="C95">
        <v>3.17</v>
      </c>
      <c r="D95" s="13">
        <f t="shared" si="3"/>
        <v>0.21700000000000008</v>
      </c>
      <c r="E95">
        <f t="shared" si="4"/>
        <v>6.4068497195157974</v>
      </c>
    </row>
    <row r="96" spans="1:5">
      <c r="A96" t="s">
        <v>203</v>
      </c>
      <c r="B96" s="13">
        <v>3.55</v>
      </c>
      <c r="C96">
        <v>3.331</v>
      </c>
      <c r="D96" s="13">
        <f t="shared" si="3"/>
        <v>0.21899999999999986</v>
      </c>
      <c r="E96">
        <f t="shared" si="4"/>
        <v>6.1690140845070385</v>
      </c>
    </row>
    <row r="97" spans="1:5">
      <c r="A97" t="s">
        <v>204</v>
      </c>
      <c r="B97" s="13">
        <v>2.98</v>
      </c>
      <c r="C97">
        <v>2.7719999999999998</v>
      </c>
      <c r="D97" s="13">
        <f t="shared" si="3"/>
        <v>0.20800000000000018</v>
      </c>
      <c r="E97">
        <f t="shared" si="4"/>
        <v>6.9798657718120865</v>
      </c>
    </row>
    <row r="98" spans="1:5">
      <c r="A98" t="s">
        <v>205</v>
      </c>
      <c r="B98" s="13">
        <v>3.4580000000000002</v>
      </c>
      <c r="C98">
        <v>3.4</v>
      </c>
      <c r="D98" s="13">
        <f t="shared" si="3"/>
        <v>5.8000000000000274E-2</v>
      </c>
      <c r="E98">
        <f t="shared" si="4"/>
        <v>1.6772700983227375</v>
      </c>
    </row>
    <row r="99" spans="1:5">
      <c r="A99" t="s">
        <v>206</v>
      </c>
      <c r="B99" s="13">
        <v>3.6309999999999998</v>
      </c>
      <c r="C99">
        <v>3.5449999999999999</v>
      </c>
      <c r="D99" s="13">
        <f t="shared" si="3"/>
        <v>8.5999999999999854E-2</v>
      </c>
      <c r="E99">
        <f t="shared" si="4"/>
        <v>2.3684935279537278</v>
      </c>
    </row>
    <row r="100" spans="1:5">
      <c r="A100" t="s">
        <v>207</v>
      </c>
      <c r="B100" s="13">
        <v>3.0720000000000001</v>
      </c>
      <c r="C100">
        <v>3.0059999999999998</v>
      </c>
      <c r="D100" s="13">
        <f t="shared" si="3"/>
        <v>6.6000000000000281E-2</v>
      </c>
      <c r="E100">
        <f t="shared" si="4"/>
        <v>2.1484375000000089</v>
      </c>
    </row>
    <row r="101" spans="1:5">
      <c r="A101" t="s">
        <v>208</v>
      </c>
      <c r="B101" s="13">
        <v>3.157</v>
      </c>
      <c r="C101">
        <v>3.0779999999999998</v>
      </c>
      <c r="D101" s="13">
        <f t="shared" si="3"/>
        <v>7.9000000000000181E-2</v>
      </c>
      <c r="E101">
        <f t="shared" si="4"/>
        <v>2.5023756731073861</v>
      </c>
    </row>
    <row r="102" spans="1:5">
      <c r="A102" t="s">
        <v>209</v>
      </c>
      <c r="B102" s="13">
        <v>3.4980000000000002</v>
      </c>
      <c r="C102">
        <v>3.4279999999999999</v>
      </c>
      <c r="D102" s="13">
        <f t="shared" si="3"/>
        <v>7.0000000000000284E-2</v>
      </c>
      <c r="E102">
        <f t="shared" si="4"/>
        <v>2.0011435105774811</v>
      </c>
    </row>
    <row r="103" spans="1:5">
      <c r="A103" t="s">
        <v>210</v>
      </c>
      <c r="B103" s="13">
        <v>2.9729999999999999</v>
      </c>
      <c r="C103">
        <v>2.8889999999999998</v>
      </c>
      <c r="D103" s="13">
        <f t="shared" si="3"/>
        <v>8.4000000000000075E-2</v>
      </c>
      <c r="E103">
        <f t="shared" si="4"/>
        <v>2.8254288597376416</v>
      </c>
    </row>
    <row r="104" spans="1:5">
      <c r="A104" t="s">
        <v>211</v>
      </c>
      <c r="B104" s="13">
        <v>3.153</v>
      </c>
      <c r="C104">
        <v>3.0609999999999999</v>
      </c>
      <c r="D104" s="13">
        <f t="shared" si="3"/>
        <v>9.2000000000000082E-2</v>
      </c>
      <c r="E104">
        <f t="shared" si="4"/>
        <v>2.9178560101490669</v>
      </c>
    </row>
    <row r="105" spans="1:5">
      <c r="A105" t="s">
        <v>212</v>
      </c>
      <c r="B105" s="13">
        <v>2.8610000000000002</v>
      </c>
      <c r="C105">
        <v>2.7759999999999998</v>
      </c>
      <c r="D105" s="13">
        <f t="shared" si="3"/>
        <v>8.5000000000000409E-2</v>
      </c>
      <c r="E105">
        <f t="shared" si="4"/>
        <v>2.9709891646277664</v>
      </c>
    </row>
    <row r="106" spans="1:5">
      <c r="A106" t="s">
        <v>213</v>
      </c>
      <c r="B106" s="13">
        <v>3.5009999999999999</v>
      </c>
      <c r="C106">
        <v>3.43</v>
      </c>
      <c r="D106" s="13">
        <f t="shared" si="3"/>
        <v>7.099999999999973E-2</v>
      </c>
      <c r="E106">
        <f t="shared" si="4"/>
        <v>2.0279920022850537</v>
      </c>
    </row>
    <row r="107" spans="1:5">
      <c r="A107" t="s">
        <v>214</v>
      </c>
      <c r="B107" s="13">
        <v>3.7690000000000001</v>
      </c>
      <c r="C107">
        <v>3.597</v>
      </c>
      <c r="D107" s="13">
        <f t="shared" si="3"/>
        <v>0.17200000000000015</v>
      </c>
      <c r="E107">
        <f t="shared" si="4"/>
        <v>4.5635447068187887</v>
      </c>
    </row>
    <row r="108" spans="1:5">
      <c r="A108" t="s">
        <v>215</v>
      </c>
      <c r="B108" s="13">
        <v>3.9409999999999998</v>
      </c>
      <c r="C108">
        <v>3.7730000000000001</v>
      </c>
      <c r="D108" s="13">
        <f t="shared" si="3"/>
        <v>0.16799999999999971</v>
      </c>
      <c r="E108">
        <f t="shared" si="4"/>
        <v>4.2628774422735276</v>
      </c>
    </row>
    <row r="109" spans="1:5">
      <c r="A109" t="s">
        <v>216</v>
      </c>
      <c r="B109" s="13">
        <v>3.4359999999999999</v>
      </c>
      <c r="C109">
        <v>3.2879999999999998</v>
      </c>
      <c r="D109" s="13">
        <f t="shared" si="3"/>
        <v>0.14800000000000013</v>
      </c>
      <c r="E109">
        <f t="shared" si="4"/>
        <v>4.307334109429573</v>
      </c>
    </row>
    <row r="110" spans="1:5">
      <c r="A110" t="s">
        <v>127</v>
      </c>
      <c r="B110" s="13">
        <v>5.0609999999999999</v>
      </c>
      <c r="C110">
        <v>5.048</v>
      </c>
      <c r="D110" s="13">
        <f t="shared" si="3"/>
        <v>1.2999999999999901E-2</v>
      </c>
      <c r="E110">
        <f t="shared" si="4"/>
        <v>0.25686623196996444</v>
      </c>
    </row>
    <row r="111" spans="1:5">
      <c r="A111" t="s">
        <v>128</v>
      </c>
      <c r="B111" s="13">
        <v>5.8760000000000003</v>
      </c>
      <c r="C111">
        <v>5.8579999999999997</v>
      </c>
      <c r="D111" s="13">
        <f t="shared" si="3"/>
        <v>1.8000000000000682E-2</v>
      </c>
      <c r="E111">
        <f t="shared" si="4"/>
        <v>0.30633083730430022</v>
      </c>
    </row>
    <row r="112" spans="1:5">
      <c r="A112" t="s">
        <v>129</v>
      </c>
      <c r="B112" s="13">
        <v>5.89</v>
      </c>
      <c r="C112">
        <v>5.8760000000000003</v>
      </c>
      <c r="D112" s="13">
        <f t="shared" si="3"/>
        <v>1.3999999999999346E-2</v>
      </c>
      <c r="E112">
        <f t="shared" si="4"/>
        <v>0.23769100169778179</v>
      </c>
    </row>
    <row r="113" spans="1:5">
      <c r="A113" t="s">
        <v>130</v>
      </c>
      <c r="B113" s="13">
        <v>5.2930000000000001</v>
      </c>
      <c r="C113">
        <v>4.9450000000000003</v>
      </c>
      <c r="D113" s="13">
        <f t="shared" si="3"/>
        <v>0.34799999999999986</v>
      </c>
      <c r="E113">
        <f t="shared" si="4"/>
        <v>6.5747213300585656</v>
      </c>
    </row>
    <row r="114" spans="1:5">
      <c r="A114" t="s">
        <v>131</v>
      </c>
      <c r="B114" s="13">
        <v>5.7460000000000004</v>
      </c>
      <c r="C114">
        <v>5.3460000000000001</v>
      </c>
      <c r="D114" s="13">
        <f t="shared" si="3"/>
        <v>0.40000000000000036</v>
      </c>
      <c r="E114">
        <f t="shared" si="4"/>
        <v>6.9613644274277808</v>
      </c>
    </row>
    <row r="115" spans="1:5">
      <c r="A115" t="s">
        <v>132</v>
      </c>
      <c r="B115" s="13">
        <v>5.681</v>
      </c>
      <c r="C115">
        <v>5.335</v>
      </c>
      <c r="D115" s="13">
        <f t="shared" si="3"/>
        <v>0.34600000000000009</v>
      </c>
      <c r="E115">
        <f t="shared" si="4"/>
        <v>6.090477028692133</v>
      </c>
    </row>
    <row r="116" spans="1:5">
      <c r="A116" t="s">
        <v>133</v>
      </c>
      <c r="B116" s="13">
        <v>5.53</v>
      </c>
      <c r="C116">
        <v>5.452</v>
      </c>
      <c r="D116" s="13">
        <f t="shared" si="3"/>
        <v>7.8000000000000291E-2</v>
      </c>
      <c r="E116">
        <f t="shared" si="4"/>
        <v>1.4104882459312891</v>
      </c>
    </row>
    <row r="117" spans="1:5">
      <c r="A117" t="s">
        <v>134</v>
      </c>
      <c r="B117" s="13">
        <v>6.1</v>
      </c>
      <c r="C117">
        <v>6.0119999999999996</v>
      </c>
      <c r="D117" s="13">
        <f t="shared" si="3"/>
        <v>8.8000000000000078E-2</v>
      </c>
      <c r="E117">
        <f t="shared" si="4"/>
        <v>1.4426229508196735</v>
      </c>
    </row>
    <row r="118" spans="1:5">
      <c r="A118" t="s">
        <v>135</v>
      </c>
      <c r="B118" s="13">
        <v>5.7539999999999996</v>
      </c>
      <c r="C118">
        <v>5.6790000000000003</v>
      </c>
      <c r="D118" s="13">
        <f t="shared" si="3"/>
        <v>7.4999999999999289E-2</v>
      </c>
      <c r="E118">
        <f t="shared" si="4"/>
        <v>1.30344108446297</v>
      </c>
    </row>
    <row r="119" spans="1:5">
      <c r="A119" t="s">
        <v>136</v>
      </c>
      <c r="B119" s="13">
        <v>5.0599999999999996</v>
      </c>
      <c r="C119">
        <v>5.0049999999999999</v>
      </c>
      <c r="D119" s="13">
        <f t="shared" si="3"/>
        <v>5.4999999999999716E-2</v>
      </c>
      <c r="E119">
        <f t="shared" si="4"/>
        <v>1.0869565217391248</v>
      </c>
    </row>
    <row r="120" spans="1:5">
      <c r="A120" t="s">
        <v>137</v>
      </c>
      <c r="B120" s="13">
        <v>6.0750000000000002</v>
      </c>
      <c r="C120">
        <v>5.976</v>
      </c>
      <c r="D120" s="13">
        <f t="shared" si="3"/>
        <v>9.9000000000000199E-2</v>
      </c>
      <c r="E120">
        <f t="shared" si="4"/>
        <v>1.6296296296296329</v>
      </c>
    </row>
    <row r="121" spans="1:5">
      <c r="A121" t="s">
        <v>138</v>
      </c>
      <c r="B121" s="13">
        <v>5.633</v>
      </c>
      <c r="C121">
        <v>5.5579999999999998</v>
      </c>
      <c r="D121" s="13">
        <f t="shared" si="3"/>
        <v>7.5000000000000178E-2</v>
      </c>
      <c r="E121">
        <f t="shared" si="4"/>
        <v>1.3314397301615513</v>
      </c>
    </row>
    <row r="122" spans="1:5">
      <c r="A122" t="s">
        <v>139</v>
      </c>
      <c r="B122" s="13">
        <v>5.2030000000000003</v>
      </c>
      <c r="C122">
        <v>5.1479999999999997</v>
      </c>
      <c r="D122" s="13">
        <f t="shared" si="3"/>
        <v>5.5000000000000604E-2</v>
      </c>
      <c r="E122">
        <f t="shared" si="4"/>
        <v>1.0570824524313012</v>
      </c>
    </row>
    <row r="123" spans="1:5">
      <c r="A123" t="s">
        <v>140</v>
      </c>
      <c r="B123" s="13">
        <v>5.5039999999999996</v>
      </c>
      <c r="C123">
        <v>5.4459999999999997</v>
      </c>
      <c r="D123" s="13">
        <f t="shared" si="3"/>
        <v>5.7999999999999829E-2</v>
      </c>
      <c r="E123">
        <f t="shared" si="4"/>
        <v>1.053779069767439</v>
      </c>
    </row>
    <row r="124" spans="1:5">
      <c r="A124" t="s">
        <v>141</v>
      </c>
      <c r="B124" s="13">
        <v>5.399</v>
      </c>
      <c r="C124">
        <v>5.3559999999999999</v>
      </c>
      <c r="D124" s="13">
        <f t="shared" si="3"/>
        <v>4.3000000000000149E-2</v>
      </c>
      <c r="E124">
        <f t="shared" si="4"/>
        <v>0.79644378588627807</v>
      </c>
    </row>
    <row r="125" spans="1:5">
      <c r="A125" t="s">
        <v>142</v>
      </c>
      <c r="B125" s="13">
        <v>5.2320000000000002</v>
      </c>
      <c r="C125">
        <v>5.0990000000000002</v>
      </c>
      <c r="D125" s="13">
        <f t="shared" si="3"/>
        <v>0.13300000000000001</v>
      </c>
      <c r="E125">
        <f t="shared" si="4"/>
        <v>2.5420489296636086</v>
      </c>
    </row>
    <row r="126" spans="1:5">
      <c r="A126" t="s">
        <v>143</v>
      </c>
      <c r="B126" s="13">
        <v>5.9409999999999998</v>
      </c>
      <c r="C126">
        <v>5.8</v>
      </c>
      <c r="D126" s="13">
        <f t="shared" si="3"/>
        <v>0.14100000000000001</v>
      </c>
      <c r="E126">
        <f t="shared" si="4"/>
        <v>2.3733378219155026</v>
      </c>
    </row>
    <row r="127" spans="1:5">
      <c r="A127" t="s">
        <v>144</v>
      </c>
      <c r="B127" s="13">
        <v>5.3860000000000001</v>
      </c>
      <c r="C127">
        <v>5.2809999999999997</v>
      </c>
      <c r="D127" s="13">
        <f t="shared" si="3"/>
        <v>0.10500000000000043</v>
      </c>
      <c r="E127">
        <f t="shared" si="4"/>
        <v>1.9494987003342075</v>
      </c>
    </row>
    <row r="128" spans="1:5">
      <c r="A128" t="s">
        <v>289</v>
      </c>
      <c r="B128" s="13">
        <v>3.2389999999999999</v>
      </c>
      <c r="C128">
        <v>3.2360000000000002</v>
      </c>
      <c r="D128" s="13">
        <f t="shared" si="3"/>
        <v>2.9999999999996696E-3</v>
      </c>
      <c r="E128">
        <f t="shared" si="4"/>
        <v>9.2621179376340526E-2</v>
      </c>
    </row>
    <row r="129" spans="1:5">
      <c r="A129" t="s">
        <v>290</v>
      </c>
      <c r="B129" s="13">
        <v>3.0009999999999999</v>
      </c>
      <c r="C129">
        <v>2.9950000000000001</v>
      </c>
      <c r="D129" s="13">
        <f t="shared" si="3"/>
        <v>5.9999999999997833E-3</v>
      </c>
      <c r="E129">
        <f t="shared" si="4"/>
        <v>0.1999333555481434</v>
      </c>
    </row>
    <row r="130" spans="1:5">
      <c r="A130" t="s">
        <v>291</v>
      </c>
      <c r="B130" s="13">
        <v>3.2029999999999998</v>
      </c>
      <c r="C130">
        <v>3.194</v>
      </c>
      <c r="D130" s="13">
        <f t="shared" ref="D130:D193" si="5">B130-C130</f>
        <v>8.999999999999897E-3</v>
      </c>
      <c r="E130">
        <f t="shared" ref="E130:E193" si="6">D130/B130*100</f>
        <v>0.28098657508585378</v>
      </c>
    </row>
    <row r="131" spans="1:5">
      <c r="A131" t="s">
        <v>292</v>
      </c>
      <c r="B131" s="13">
        <v>3.0270000000000001</v>
      </c>
      <c r="C131">
        <v>2.9470000000000001</v>
      </c>
      <c r="D131" s="13">
        <f t="shared" si="5"/>
        <v>8.0000000000000071E-2</v>
      </c>
      <c r="E131">
        <f t="shared" si="6"/>
        <v>2.6428807400066092</v>
      </c>
    </row>
    <row r="132" spans="1:5">
      <c r="A132" t="s">
        <v>293</v>
      </c>
      <c r="B132" s="13">
        <v>3.1339999999999999</v>
      </c>
      <c r="C132">
        <v>3.0529999999999999</v>
      </c>
      <c r="D132" s="13">
        <f t="shared" si="5"/>
        <v>8.0999999999999961E-2</v>
      </c>
      <c r="E132">
        <f t="shared" si="6"/>
        <v>2.5845564773452447</v>
      </c>
    </row>
    <row r="133" spans="1:5">
      <c r="A133" t="s">
        <v>294</v>
      </c>
      <c r="B133" s="13">
        <v>3.11</v>
      </c>
      <c r="C133">
        <v>3.0270000000000001</v>
      </c>
      <c r="D133" s="13">
        <f t="shared" si="5"/>
        <v>8.2999999999999741E-2</v>
      </c>
      <c r="E133">
        <f t="shared" si="6"/>
        <v>2.6688102893890591</v>
      </c>
    </row>
    <row r="134" spans="1:5">
      <c r="A134" t="s">
        <v>295</v>
      </c>
      <c r="B134" s="13">
        <v>3.1150000000000002</v>
      </c>
      <c r="C134">
        <v>3.093</v>
      </c>
      <c r="D134" s="13">
        <f t="shared" si="5"/>
        <v>2.2000000000000242E-2</v>
      </c>
      <c r="E134">
        <f t="shared" si="6"/>
        <v>0.70626003210273636</v>
      </c>
    </row>
    <row r="135" spans="1:5">
      <c r="A135" t="s">
        <v>296</v>
      </c>
      <c r="B135" s="13">
        <v>3.24</v>
      </c>
      <c r="C135">
        <v>3.2160000000000002</v>
      </c>
      <c r="D135" s="13">
        <f t="shared" si="5"/>
        <v>2.4000000000000021E-2</v>
      </c>
      <c r="E135">
        <f t="shared" si="6"/>
        <v>0.74074074074074137</v>
      </c>
    </row>
    <row r="136" spans="1:5">
      <c r="A136" t="s">
        <v>297</v>
      </c>
      <c r="B136" s="13">
        <v>3.1579999999999999</v>
      </c>
      <c r="C136">
        <v>3.1389999999999998</v>
      </c>
      <c r="D136" s="13">
        <f t="shared" si="5"/>
        <v>1.9000000000000128E-2</v>
      </c>
      <c r="E136">
        <f t="shared" si="6"/>
        <v>0.60164661177961143</v>
      </c>
    </row>
    <row r="137" spans="1:5">
      <c r="A137" t="s">
        <v>298</v>
      </c>
      <c r="B137" s="13">
        <v>3.1259999999999999</v>
      </c>
      <c r="C137">
        <v>3.0950000000000002</v>
      </c>
      <c r="D137" s="13">
        <f t="shared" si="5"/>
        <v>3.0999999999999694E-2</v>
      </c>
      <c r="E137">
        <f t="shared" si="6"/>
        <v>0.99168266154829476</v>
      </c>
    </row>
    <row r="138" spans="1:5">
      <c r="A138" t="s">
        <v>299</v>
      </c>
      <c r="B138" s="13">
        <v>3.1869999999999998</v>
      </c>
      <c r="C138">
        <v>3.1509999999999998</v>
      </c>
      <c r="D138" s="13">
        <f t="shared" si="5"/>
        <v>3.6000000000000032E-2</v>
      </c>
      <c r="E138">
        <f t="shared" si="6"/>
        <v>1.1295889551302176</v>
      </c>
    </row>
    <row r="139" spans="1:5">
      <c r="A139" t="s">
        <v>300</v>
      </c>
      <c r="B139" s="13">
        <v>3.5209999999999999</v>
      </c>
      <c r="C139">
        <v>3.4809999999999999</v>
      </c>
      <c r="D139" s="13">
        <f t="shared" si="5"/>
        <v>4.0000000000000036E-2</v>
      </c>
      <c r="E139">
        <f t="shared" si="6"/>
        <v>1.13604089747231</v>
      </c>
    </row>
    <row r="140" spans="1:5">
      <c r="A140" t="s">
        <v>301</v>
      </c>
      <c r="B140" s="13">
        <v>2.9870000000000001</v>
      </c>
      <c r="C140">
        <v>2.9740000000000002</v>
      </c>
      <c r="D140" s="13">
        <f t="shared" si="5"/>
        <v>1.2999999999999901E-2</v>
      </c>
      <c r="E140">
        <f t="shared" si="6"/>
        <v>0.4352192835620991</v>
      </c>
    </row>
    <row r="141" spans="1:5">
      <c r="A141" t="s">
        <v>302</v>
      </c>
      <c r="B141" s="13">
        <v>3.0350000000000001</v>
      </c>
      <c r="C141">
        <v>3.02</v>
      </c>
      <c r="D141" s="13">
        <f t="shared" si="5"/>
        <v>1.5000000000000124E-2</v>
      </c>
      <c r="E141">
        <f t="shared" si="6"/>
        <v>0.49423393739703864</v>
      </c>
    </row>
    <row r="142" spans="1:5">
      <c r="A142" t="s">
        <v>303</v>
      </c>
      <c r="B142" s="13">
        <v>3.08</v>
      </c>
      <c r="C142">
        <v>3.0710000000000002</v>
      </c>
      <c r="D142" s="13">
        <f t="shared" si="5"/>
        <v>8.999999999999897E-3</v>
      </c>
      <c r="E142">
        <f t="shared" si="6"/>
        <v>0.29220779220778881</v>
      </c>
    </row>
    <row r="143" spans="1:5">
      <c r="A143" t="s">
        <v>304</v>
      </c>
      <c r="B143" s="13">
        <v>3.202</v>
      </c>
      <c r="C143">
        <v>2.9649999999999999</v>
      </c>
      <c r="D143" s="13">
        <f t="shared" si="5"/>
        <v>0.2370000000000001</v>
      </c>
      <c r="E143">
        <f t="shared" si="6"/>
        <v>7.4016239850093726</v>
      </c>
    </row>
    <row r="144" spans="1:5">
      <c r="A144" t="s">
        <v>305</v>
      </c>
      <c r="B144" s="13">
        <v>3.089</v>
      </c>
      <c r="C144">
        <v>3.0510000000000002</v>
      </c>
      <c r="D144" s="13">
        <f t="shared" si="5"/>
        <v>3.7999999999999812E-2</v>
      </c>
      <c r="E144">
        <f t="shared" si="6"/>
        <v>1.2301715765619881</v>
      </c>
    </row>
    <row r="145" spans="1:5">
      <c r="A145" t="s">
        <v>306</v>
      </c>
      <c r="B145" s="13">
        <v>3.0950000000000002</v>
      </c>
      <c r="C145">
        <v>3.0529999999999999</v>
      </c>
      <c r="D145" s="13">
        <f t="shared" si="5"/>
        <v>4.2000000000000259E-2</v>
      </c>
      <c r="E145">
        <f t="shared" si="6"/>
        <v>1.3570274636510584</v>
      </c>
    </row>
    <row r="146" spans="1:5">
      <c r="A146" t="s">
        <v>109</v>
      </c>
      <c r="B146" s="13">
        <v>6.2889999999999997</v>
      </c>
      <c r="C146">
        <v>6.2549999999999999</v>
      </c>
      <c r="D146" s="13">
        <f t="shared" si="5"/>
        <v>3.3999999999999808E-2</v>
      </c>
      <c r="E146">
        <f t="shared" si="6"/>
        <v>0.54062649069804114</v>
      </c>
    </row>
    <row r="147" spans="1:5">
      <c r="A147" t="s">
        <v>110</v>
      </c>
      <c r="B147" s="13">
        <v>6.7960000000000003</v>
      </c>
      <c r="C147">
        <v>6.7750000000000004</v>
      </c>
      <c r="D147" s="13">
        <f t="shared" si="5"/>
        <v>2.0999999999999908E-2</v>
      </c>
      <c r="E147">
        <f t="shared" si="6"/>
        <v>0.30900529723366549</v>
      </c>
    </row>
    <row r="148" spans="1:5">
      <c r="A148" t="s">
        <v>111</v>
      </c>
      <c r="B148" s="13">
        <v>6.0369999999999999</v>
      </c>
      <c r="C148">
        <v>6.0129999999999999</v>
      </c>
      <c r="D148" s="13">
        <f t="shared" si="5"/>
        <v>2.4000000000000021E-2</v>
      </c>
      <c r="E148">
        <f t="shared" si="6"/>
        <v>0.39754845121749244</v>
      </c>
    </row>
    <row r="149" spans="1:5">
      <c r="A149" t="s">
        <v>112</v>
      </c>
      <c r="B149" s="13">
        <v>6.6390000000000002</v>
      </c>
      <c r="C149">
        <v>6.109</v>
      </c>
      <c r="D149" s="13">
        <f t="shared" si="5"/>
        <v>0.53000000000000025</v>
      </c>
      <c r="E149">
        <f t="shared" si="6"/>
        <v>7.9831299894562475</v>
      </c>
    </row>
    <row r="150" spans="1:5">
      <c r="A150" t="s">
        <v>113</v>
      </c>
      <c r="B150" s="13">
        <v>6.5679999999999996</v>
      </c>
      <c r="C150">
        <v>6.032</v>
      </c>
      <c r="D150" s="13">
        <f t="shared" si="5"/>
        <v>0.53599999999999959</v>
      </c>
      <c r="E150">
        <f t="shared" si="6"/>
        <v>8.1607795371498124</v>
      </c>
    </row>
    <row r="151" spans="1:5">
      <c r="A151" t="s">
        <v>114</v>
      </c>
      <c r="B151" s="13">
        <v>6.673</v>
      </c>
      <c r="C151">
        <v>6.1230000000000002</v>
      </c>
      <c r="D151" s="13">
        <f t="shared" si="5"/>
        <v>0.54999999999999982</v>
      </c>
      <c r="E151">
        <f t="shared" si="6"/>
        <v>8.2421699385583658</v>
      </c>
    </row>
    <row r="152" spans="1:5">
      <c r="A152" t="s">
        <v>115</v>
      </c>
      <c r="B152" s="13">
        <v>6.431</v>
      </c>
      <c r="C152">
        <v>6.29</v>
      </c>
      <c r="D152" s="13">
        <f t="shared" si="5"/>
        <v>0.14100000000000001</v>
      </c>
      <c r="E152">
        <f t="shared" si="6"/>
        <v>2.1925050536464004</v>
      </c>
    </row>
    <row r="153" spans="1:5">
      <c r="A153" t="s">
        <v>116</v>
      </c>
      <c r="B153" s="13">
        <v>6.6059999999999999</v>
      </c>
      <c r="C153">
        <v>6.4420000000000002</v>
      </c>
      <c r="D153" s="13">
        <f t="shared" si="5"/>
        <v>0.1639999999999997</v>
      </c>
      <c r="E153">
        <f t="shared" si="6"/>
        <v>2.4825915834090178</v>
      </c>
    </row>
    <row r="154" spans="1:5">
      <c r="A154" t="s">
        <v>117</v>
      </c>
      <c r="B154" s="13">
        <v>6.2</v>
      </c>
      <c r="C154">
        <v>6.0759999999999996</v>
      </c>
      <c r="D154" s="13">
        <f t="shared" si="5"/>
        <v>0.12400000000000055</v>
      </c>
      <c r="E154">
        <f t="shared" si="6"/>
        <v>2.0000000000000089</v>
      </c>
    </row>
    <row r="155" spans="1:5">
      <c r="A155" t="s">
        <v>118</v>
      </c>
      <c r="B155" s="13">
        <v>6.1360000000000001</v>
      </c>
      <c r="C155">
        <v>5.9370000000000003</v>
      </c>
      <c r="D155" s="13">
        <f t="shared" si="5"/>
        <v>0.19899999999999984</v>
      </c>
      <c r="E155">
        <f t="shared" si="6"/>
        <v>3.2431551499348088</v>
      </c>
    </row>
    <row r="156" spans="1:5">
      <c r="A156" t="s">
        <v>119</v>
      </c>
      <c r="B156" s="13">
        <v>6.7809999999999997</v>
      </c>
      <c r="C156">
        <v>6.5659999999999998</v>
      </c>
      <c r="D156" s="13">
        <f t="shared" si="5"/>
        <v>0.21499999999999986</v>
      </c>
      <c r="E156">
        <f t="shared" si="6"/>
        <v>3.1706238017991426</v>
      </c>
    </row>
    <row r="157" spans="1:5">
      <c r="A157" t="s">
        <v>120</v>
      </c>
      <c r="B157" s="13">
        <v>6.4870000000000001</v>
      </c>
      <c r="C157">
        <v>6.2290000000000001</v>
      </c>
      <c r="D157" s="13">
        <f t="shared" si="5"/>
        <v>0.25800000000000001</v>
      </c>
      <c r="E157">
        <f t="shared" si="6"/>
        <v>3.977185139509789</v>
      </c>
    </row>
    <row r="158" spans="1:5">
      <c r="A158" t="s">
        <v>121</v>
      </c>
      <c r="B158" s="13">
        <v>6.4740000000000002</v>
      </c>
      <c r="C158">
        <v>6.3470000000000004</v>
      </c>
      <c r="D158" s="13">
        <f t="shared" si="5"/>
        <v>0.12699999999999978</v>
      </c>
      <c r="E158">
        <f t="shared" si="6"/>
        <v>1.9616929255483437</v>
      </c>
    </row>
    <row r="159" spans="1:5">
      <c r="A159" t="s">
        <v>122</v>
      </c>
      <c r="B159" s="13">
        <v>6.4649999999999999</v>
      </c>
      <c r="C159">
        <v>6.3570000000000002</v>
      </c>
      <c r="D159" s="13">
        <f t="shared" si="5"/>
        <v>0.10799999999999965</v>
      </c>
      <c r="E159">
        <f t="shared" si="6"/>
        <v>1.6705336426914099</v>
      </c>
    </row>
    <row r="160" spans="1:5">
      <c r="A160" t="s">
        <v>123</v>
      </c>
      <c r="B160" s="13">
        <v>6.569</v>
      </c>
      <c r="C160">
        <v>6.4589999999999996</v>
      </c>
      <c r="D160" s="13">
        <f t="shared" si="5"/>
        <v>0.11000000000000032</v>
      </c>
      <c r="E160">
        <f t="shared" si="6"/>
        <v>1.6745318922210433</v>
      </c>
    </row>
    <row r="161" spans="1:5">
      <c r="A161" t="s">
        <v>124</v>
      </c>
      <c r="B161" s="13">
        <v>6.601</v>
      </c>
      <c r="C161">
        <v>6.258</v>
      </c>
      <c r="D161" s="13">
        <f t="shared" si="5"/>
        <v>0.34299999999999997</v>
      </c>
      <c r="E161">
        <f t="shared" si="6"/>
        <v>5.1961823966065745</v>
      </c>
    </row>
    <row r="162" spans="1:5">
      <c r="A162" t="s">
        <v>125</v>
      </c>
      <c r="B162" s="13">
        <v>6.3360000000000003</v>
      </c>
      <c r="C162">
        <v>5.8470000000000004</v>
      </c>
      <c r="D162" s="13">
        <f t="shared" si="5"/>
        <v>0.48899999999999988</v>
      </c>
      <c r="E162">
        <f t="shared" si="6"/>
        <v>7.7178030303030276</v>
      </c>
    </row>
    <row r="163" spans="1:5">
      <c r="A163" t="s">
        <v>126</v>
      </c>
      <c r="B163" s="13">
        <v>6.4939999999999998</v>
      </c>
      <c r="C163">
        <v>6.1420000000000003</v>
      </c>
      <c r="D163" s="13">
        <f t="shared" si="5"/>
        <v>0.35199999999999942</v>
      </c>
      <c r="E163">
        <f t="shared" si="6"/>
        <v>5.4203880505081532</v>
      </c>
    </row>
    <row r="164" spans="1:5">
      <c r="A164" t="s">
        <v>55</v>
      </c>
      <c r="B164" s="13">
        <v>5.0049999999999999</v>
      </c>
      <c r="C164">
        <v>4.984</v>
      </c>
      <c r="D164" s="13">
        <f t="shared" si="5"/>
        <v>2.0999999999999908E-2</v>
      </c>
      <c r="E164">
        <f t="shared" si="6"/>
        <v>0.41958041958041775</v>
      </c>
    </row>
    <row r="165" spans="1:5">
      <c r="A165" t="s">
        <v>56</v>
      </c>
      <c r="B165" s="13">
        <v>4.9950000000000001</v>
      </c>
      <c r="C165">
        <v>4.9669999999999996</v>
      </c>
      <c r="D165" s="13">
        <f t="shared" si="5"/>
        <v>2.8000000000000469E-2</v>
      </c>
      <c r="E165">
        <f t="shared" si="6"/>
        <v>0.56056056056057002</v>
      </c>
    </row>
    <row r="166" spans="1:5">
      <c r="A166" t="s">
        <v>57</v>
      </c>
      <c r="B166" s="13">
        <v>5.0510000000000002</v>
      </c>
      <c r="C166">
        <v>5.0229999999999997</v>
      </c>
      <c r="D166" s="13">
        <f t="shared" si="5"/>
        <v>2.8000000000000469E-2</v>
      </c>
      <c r="E166">
        <f t="shared" si="6"/>
        <v>0.55434567412394509</v>
      </c>
    </row>
    <row r="167" spans="1:5">
      <c r="A167" t="s">
        <v>58</v>
      </c>
      <c r="B167" s="13">
        <v>4.9740000000000002</v>
      </c>
      <c r="C167">
        <v>4.7190000000000003</v>
      </c>
      <c r="D167" s="13">
        <f t="shared" si="5"/>
        <v>0.25499999999999989</v>
      </c>
      <c r="E167">
        <f t="shared" si="6"/>
        <v>5.1266586248492132</v>
      </c>
    </row>
    <row r="168" spans="1:5">
      <c r="A168" t="s">
        <v>59</v>
      </c>
      <c r="B168" s="13">
        <v>5.0140000000000002</v>
      </c>
      <c r="C168">
        <v>4.7409999999999997</v>
      </c>
      <c r="D168" s="13">
        <f t="shared" si="5"/>
        <v>0.27300000000000058</v>
      </c>
      <c r="E168">
        <f t="shared" si="6"/>
        <v>5.444754686876756</v>
      </c>
    </row>
    <row r="169" spans="1:5">
      <c r="A169" t="s">
        <v>60</v>
      </c>
      <c r="B169" s="13">
        <v>5.04</v>
      </c>
      <c r="C169">
        <v>4.7519999999999998</v>
      </c>
      <c r="D169" s="13">
        <f t="shared" si="5"/>
        <v>0.28800000000000026</v>
      </c>
      <c r="E169">
        <f t="shared" si="6"/>
        <v>5.7142857142857197</v>
      </c>
    </row>
    <row r="170" spans="1:5">
      <c r="A170" t="s">
        <v>61</v>
      </c>
      <c r="B170" s="13">
        <v>5.0199999999999996</v>
      </c>
      <c r="C170">
        <v>4.9160000000000004</v>
      </c>
      <c r="D170" s="13">
        <f t="shared" si="5"/>
        <v>0.1039999999999992</v>
      </c>
      <c r="E170">
        <f t="shared" si="6"/>
        <v>2.071713147410343</v>
      </c>
    </row>
    <row r="171" spans="1:5">
      <c r="A171" t="s">
        <v>62</v>
      </c>
      <c r="B171" s="13">
        <v>4.9790000000000001</v>
      </c>
      <c r="C171">
        <v>4.843</v>
      </c>
      <c r="D171" s="13">
        <f t="shared" si="5"/>
        <v>0.13600000000000012</v>
      </c>
      <c r="E171">
        <f t="shared" si="6"/>
        <v>2.7314721831693136</v>
      </c>
    </row>
    <row r="172" spans="1:5">
      <c r="A172" t="s">
        <v>63</v>
      </c>
      <c r="B172" s="13">
        <v>4.9909999999999997</v>
      </c>
      <c r="C172">
        <v>4.8769999999999998</v>
      </c>
      <c r="D172" s="13">
        <f t="shared" si="5"/>
        <v>0.11399999999999988</v>
      </c>
      <c r="E172">
        <f t="shared" si="6"/>
        <v>2.2841114005209353</v>
      </c>
    </row>
    <row r="173" spans="1:5">
      <c r="A173" t="s">
        <v>64</v>
      </c>
      <c r="B173" s="13">
        <v>5.0350000000000001</v>
      </c>
      <c r="C173">
        <v>4.8810000000000002</v>
      </c>
      <c r="D173" s="13">
        <f t="shared" si="5"/>
        <v>0.15399999999999991</v>
      </c>
      <c r="E173">
        <f t="shared" si="6"/>
        <v>3.0585898709036727</v>
      </c>
    </row>
    <row r="174" spans="1:5">
      <c r="A174" t="s">
        <v>65</v>
      </c>
      <c r="B174" s="13">
        <v>5.0039999999999996</v>
      </c>
      <c r="C174">
        <v>4.8090000000000002</v>
      </c>
      <c r="D174" s="13">
        <f t="shared" si="5"/>
        <v>0.1949999999999994</v>
      </c>
      <c r="E174">
        <f t="shared" si="6"/>
        <v>3.8968824940047844</v>
      </c>
    </row>
    <row r="175" spans="1:5">
      <c r="A175" t="s">
        <v>66</v>
      </c>
      <c r="B175" s="13">
        <v>5.0259999999999998</v>
      </c>
      <c r="C175">
        <v>4.8529999999999998</v>
      </c>
      <c r="D175" s="13">
        <f t="shared" si="5"/>
        <v>0.17300000000000004</v>
      </c>
      <c r="E175">
        <f t="shared" si="6"/>
        <v>3.4421010744130531</v>
      </c>
    </row>
    <row r="176" spans="1:5">
      <c r="A176" t="s">
        <v>67</v>
      </c>
      <c r="B176" s="13">
        <v>4.9279999999999999</v>
      </c>
      <c r="C176">
        <v>4.8630000000000004</v>
      </c>
      <c r="D176" s="13">
        <f t="shared" si="5"/>
        <v>6.4999999999999503E-2</v>
      </c>
      <c r="E176">
        <f t="shared" si="6"/>
        <v>1.3189935064934963</v>
      </c>
    </row>
    <row r="177" spans="1:5">
      <c r="A177" t="s">
        <v>68</v>
      </c>
      <c r="B177" s="13">
        <v>4.9809999999999999</v>
      </c>
      <c r="C177">
        <v>4.9180000000000001</v>
      </c>
      <c r="D177" s="13">
        <f t="shared" si="5"/>
        <v>6.2999999999999723E-2</v>
      </c>
      <c r="E177">
        <f t="shared" si="6"/>
        <v>1.2648062638024438</v>
      </c>
    </row>
    <row r="178" spans="1:5">
      <c r="A178" t="s">
        <v>69</v>
      </c>
      <c r="B178" s="13">
        <v>5.0250000000000004</v>
      </c>
      <c r="C178">
        <v>4.9029999999999996</v>
      </c>
      <c r="D178" s="13">
        <f t="shared" si="5"/>
        <v>0.12200000000000077</v>
      </c>
      <c r="E178">
        <f t="shared" si="6"/>
        <v>2.4278606965174281</v>
      </c>
    </row>
    <row r="179" spans="1:5">
      <c r="A179" t="s">
        <v>70</v>
      </c>
      <c r="B179" s="13">
        <v>5.0090000000000003</v>
      </c>
      <c r="C179">
        <v>4.82</v>
      </c>
      <c r="D179" s="13">
        <f t="shared" si="5"/>
        <v>0.18900000000000006</v>
      </c>
      <c r="E179">
        <f t="shared" si="6"/>
        <v>3.7732082251946504</v>
      </c>
    </row>
    <row r="180" spans="1:5">
      <c r="A180" t="s">
        <v>71</v>
      </c>
      <c r="B180" s="13">
        <v>4.9980000000000002</v>
      </c>
      <c r="C180">
        <v>4.8109999999999999</v>
      </c>
      <c r="D180" s="13">
        <f t="shared" si="5"/>
        <v>0.18700000000000028</v>
      </c>
      <c r="E180">
        <f t="shared" si="6"/>
        <v>3.7414965986394613</v>
      </c>
    </row>
    <row r="181" spans="1:5">
      <c r="A181" t="s">
        <v>72</v>
      </c>
      <c r="B181" s="13">
        <v>5.0090000000000003</v>
      </c>
      <c r="C181">
        <v>4.827</v>
      </c>
      <c r="D181" s="13">
        <f t="shared" si="5"/>
        <v>0.18200000000000038</v>
      </c>
      <c r="E181">
        <f t="shared" si="6"/>
        <v>3.6334597724096702</v>
      </c>
    </row>
    <row r="182" spans="1:5">
      <c r="A182" t="s">
        <v>253</v>
      </c>
      <c r="B182" s="13">
        <v>5.3929999999999998</v>
      </c>
      <c r="C182">
        <v>5.35</v>
      </c>
      <c r="D182" s="13">
        <f t="shared" si="5"/>
        <v>4.3000000000000149E-2</v>
      </c>
      <c r="E182">
        <f t="shared" si="6"/>
        <v>0.79732987205637218</v>
      </c>
    </row>
    <row r="183" spans="1:5">
      <c r="A183" t="s">
        <v>254</v>
      </c>
      <c r="B183" s="13">
        <v>4.91</v>
      </c>
      <c r="C183">
        <v>4.8449999999999998</v>
      </c>
      <c r="D183" s="13">
        <f t="shared" si="5"/>
        <v>6.5000000000000391E-2</v>
      </c>
      <c r="E183">
        <f t="shared" si="6"/>
        <v>1.3238289205702727</v>
      </c>
    </row>
    <row r="184" spans="1:5">
      <c r="A184" t="s">
        <v>255</v>
      </c>
      <c r="B184" s="13">
        <v>5.4720000000000004</v>
      </c>
      <c r="C184">
        <v>5.452</v>
      </c>
      <c r="D184" s="13">
        <f t="shared" si="5"/>
        <v>2.0000000000000462E-2</v>
      </c>
      <c r="E184">
        <f t="shared" si="6"/>
        <v>0.3654970760234002</v>
      </c>
    </row>
    <row r="185" spans="1:5">
      <c r="A185" t="s">
        <v>256</v>
      </c>
      <c r="B185" s="13">
        <v>5.4969999999999999</v>
      </c>
      <c r="C185">
        <v>4.9850000000000003</v>
      </c>
      <c r="D185" s="13">
        <f t="shared" si="5"/>
        <v>0.51199999999999957</v>
      </c>
      <c r="E185">
        <f t="shared" si="6"/>
        <v>9.3141713661997372</v>
      </c>
    </row>
    <row r="186" spans="1:5">
      <c r="A186" t="s">
        <v>257</v>
      </c>
      <c r="B186" s="13">
        <v>6.0010000000000003</v>
      </c>
      <c r="C186">
        <v>5.3470000000000004</v>
      </c>
      <c r="D186" s="13">
        <f t="shared" si="5"/>
        <v>0.65399999999999991</v>
      </c>
      <c r="E186">
        <f t="shared" si="6"/>
        <v>10.898183636060654</v>
      </c>
    </row>
    <row r="187" spans="1:5">
      <c r="A187" t="s">
        <v>258</v>
      </c>
      <c r="B187" s="13">
        <v>5.79</v>
      </c>
      <c r="C187">
        <v>5.3209999999999997</v>
      </c>
      <c r="D187" s="13">
        <f t="shared" si="5"/>
        <v>0.46900000000000031</v>
      </c>
      <c r="E187">
        <f t="shared" si="6"/>
        <v>8.1001727115716804</v>
      </c>
    </row>
    <row r="188" spans="1:5">
      <c r="A188" t="s">
        <v>259</v>
      </c>
      <c r="B188" s="13">
        <v>5.4290000000000003</v>
      </c>
      <c r="C188">
        <v>5.3449999999999998</v>
      </c>
      <c r="D188" s="13">
        <f t="shared" si="5"/>
        <v>8.4000000000000519E-2</v>
      </c>
      <c r="E188">
        <f t="shared" si="6"/>
        <v>1.5472462700313228</v>
      </c>
    </row>
    <row r="189" spans="1:5">
      <c r="A189" t="s">
        <v>260</v>
      </c>
      <c r="B189" s="13">
        <v>5.3390000000000004</v>
      </c>
      <c r="C189">
        <v>5.2690000000000001</v>
      </c>
      <c r="D189" s="13">
        <f t="shared" si="5"/>
        <v>7.0000000000000284E-2</v>
      </c>
      <c r="E189">
        <f t="shared" si="6"/>
        <v>1.3111069488668341</v>
      </c>
    </row>
    <row r="190" spans="1:5">
      <c r="A190" t="s">
        <v>261</v>
      </c>
      <c r="B190" s="13">
        <v>5.5540000000000003</v>
      </c>
      <c r="C190">
        <v>5.492</v>
      </c>
      <c r="D190" s="13">
        <f t="shared" si="5"/>
        <v>6.2000000000000277E-2</v>
      </c>
      <c r="E190">
        <f t="shared" si="6"/>
        <v>1.1163125675189103</v>
      </c>
    </row>
    <row r="191" spans="1:5">
      <c r="A191" t="s">
        <v>262</v>
      </c>
      <c r="B191" s="13">
        <v>5.38</v>
      </c>
      <c r="C191">
        <v>5.1479999999999997</v>
      </c>
      <c r="D191" s="13">
        <f t="shared" si="5"/>
        <v>0.23200000000000021</v>
      </c>
      <c r="E191">
        <f t="shared" si="6"/>
        <v>4.3122676579925692</v>
      </c>
    </row>
    <row r="192" spans="1:5">
      <c r="A192" t="s">
        <v>263</v>
      </c>
      <c r="B192" s="13">
        <v>5.4210000000000003</v>
      </c>
      <c r="C192">
        <v>5.0439999999999996</v>
      </c>
      <c r="D192" s="13">
        <f t="shared" si="5"/>
        <v>0.37700000000000067</v>
      </c>
      <c r="E192">
        <f t="shared" si="6"/>
        <v>6.9544364508393404</v>
      </c>
    </row>
    <row r="193" spans="1:5">
      <c r="A193" t="s">
        <v>264</v>
      </c>
      <c r="B193" s="13">
        <v>5.9029999999999996</v>
      </c>
      <c r="C193">
        <v>5.6829999999999998</v>
      </c>
      <c r="D193" s="13">
        <f t="shared" si="5"/>
        <v>0.21999999999999975</v>
      </c>
      <c r="E193">
        <f t="shared" si="6"/>
        <v>3.726918516008805</v>
      </c>
    </row>
    <row r="194" spans="1:5">
      <c r="A194" t="s">
        <v>265</v>
      </c>
      <c r="B194" s="13">
        <v>5.1959999999999997</v>
      </c>
      <c r="C194">
        <v>5.1449999999999996</v>
      </c>
      <c r="D194" s="13">
        <f t="shared" ref="D194:D257" si="7">B194-C194</f>
        <v>5.1000000000000156E-2</v>
      </c>
      <c r="E194">
        <f t="shared" ref="E194:E257" si="8">D194/B194*100</f>
        <v>0.98152424942263583</v>
      </c>
    </row>
    <row r="195" spans="1:5">
      <c r="A195" t="s">
        <v>266</v>
      </c>
      <c r="B195" s="13">
        <v>5.3940000000000001</v>
      </c>
      <c r="C195">
        <v>5.319</v>
      </c>
      <c r="D195" s="13">
        <f t="shared" si="7"/>
        <v>7.5000000000000178E-2</v>
      </c>
      <c r="E195">
        <f t="shared" si="8"/>
        <v>1.3904338153503926</v>
      </c>
    </row>
    <row r="196" spans="1:5">
      <c r="A196" t="s">
        <v>267</v>
      </c>
      <c r="B196" s="13">
        <v>5.3460000000000001</v>
      </c>
      <c r="C196">
        <v>5.3140000000000001</v>
      </c>
      <c r="D196" s="13">
        <f t="shared" si="7"/>
        <v>3.2000000000000028E-2</v>
      </c>
      <c r="E196">
        <f t="shared" si="8"/>
        <v>0.59857837635615463</v>
      </c>
    </row>
    <row r="197" spans="1:5">
      <c r="A197" t="s">
        <v>268</v>
      </c>
      <c r="B197" s="13">
        <v>5.0739999999999998</v>
      </c>
      <c r="C197">
        <v>4.4749999999999996</v>
      </c>
      <c r="D197" s="13">
        <f t="shared" si="7"/>
        <v>0.5990000000000002</v>
      </c>
      <c r="E197">
        <f t="shared" si="8"/>
        <v>11.805281828931813</v>
      </c>
    </row>
    <row r="198" spans="1:5">
      <c r="A198" t="s">
        <v>269</v>
      </c>
      <c r="B198" s="13">
        <v>5.4379999999999997</v>
      </c>
      <c r="C198">
        <v>5.258</v>
      </c>
      <c r="D198" s="13">
        <f t="shared" si="7"/>
        <v>0.17999999999999972</v>
      </c>
      <c r="E198">
        <f t="shared" si="8"/>
        <v>3.3100404560500132</v>
      </c>
    </row>
    <row r="199" spans="1:5">
      <c r="A199" t="s">
        <v>270</v>
      </c>
      <c r="B199" s="13">
        <v>5.5960000000000001</v>
      </c>
      <c r="C199">
        <v>5.492</v>
      </c>
      <c r="D199" s="13">
        <f t="shared" si="7"/>
        <v>0.10400000000000009</v>
      </c>
      <c r="E199">
        <f t="shared" si="8"/>
        <v>1.8584703359542547</v>
      </c>
    </row>
    <row r="200" spans="1:5">
      <c r="A200" t="s">
        <v>91</v>
      </c>
      <c r="B200" s="13">
        <v>3.262</v>
      </c>
      <c r="C200">
        <v>3.222</v>
      </c>
      <c r="D200" s="13">
        <f t="shared" si="7"/>
        <v>4.0000000000000036E-2</v>
      </c>
      <c r="E200">
        <f t="shared" si="8"/>
        <v>1.2262415695892102</v>
      </c>
    </row>
    <row r="201" spans="1:5">
      <c r="A201" t="s">
        <v>92</v>
      </c>
      <c r="B201" s="13">
        <v>2.9430000000000001</v>
      </c>
      <c r="C201">
        <v>2.887</v>
      </c>
      <c r="D201" s="13">
        <f t="shared" si="7"/>
        <v>5.600000000000005E-2</v>
      </c>
      <c r="E201">
        <f t="shared" si="8"/>
        <v>1.9028202514441064</v>
      </c>
    </row>
    <row r="202" spans="1:5">
      <c r="A202" t="s">
        <v>93</v>
      </c>
      <c r="B202" s="13">
        <v>3.1970000000000001</v>
      </c>
      <c r="C202">
        <v>3.1549999999999998</v>
      </c>
      <c r="D202" s="13">
        <f t="shared" si="7"/>
        <v>4.2000000000000259E-2</v>
      </c>
      <c r="E202">
        <f t="shared" si="8"/>
        <v>1.3137316233969427</v>
      </c>
    </row>
    <row r="203" spans="1:5">
      <c r="A203" t="s">
        <v>94</v>
      </c>
      <c r="B203" s="13">
        <v>3.1869999999999998</v>
      </c>
      <c r="C203">
        <v>2.919</v>
      </c>
      <c r="D203" s="13">
        <f t="shared" si="7"/>
        <v>0.26799999999999979</v>
      </c>
      <c r="E203">
        <f t="shared" si="8"/>
        <v>8.4091622215249391</v>
      </c>
    </row>
    <row r="204" spans="1:5">
      <c r="A204" t="s">
        <v>95</v>
      </c>
      <c r="B204" s="13">
        <v>3.1469999999999998</v>
      </c>
      <c r="C204">
        <v>2.8679999999999999</v>
      </c>
      <c r="D204" s="13">
        <f t="shared" si="7"/>
        <v>0.27899999999999991</v>
      </c>
      <c r="E204">
        <f t="shared" si="8"/>
        <v>8.8655862726406074</v>
      </c>
    </row>
    <row r="205" spans="1:5">
      <c r="A205" t="s">
        <v>96</v>
      </c>
      <c r="B205" s="13">
        <v>3.2240000000000002</v>
      </c>
      <c r="C205">
        <v>2.9390000000000001</v>
      </c>
      <c r="D205" s="13">
        <f t="shared" si="7"/>
        <v>0.28500000000000014</v>
      </c>
      <c r="E205">
        <f t="shared" si="8"/>
        <v>8.8399503722084418</v>
      </c>
    </row>
    <row r="206" spans="1:5">
      <c r="A206" t="s">
        <v>97</v>
      </c>
      <c r="B206" s="13">
        <v>3.1680000000000001</v>
      </c>
      <c r="C206">
        <v>3.0449999999999999</v>
      </c>
      <c r="D206" s="13">
        <f t="shared" si="7"/>
        <v>0.12300000000000022</v>
      </c>
      <c r="E206">
        <f t="shared" si="8"/>
        <v>3.8825757575757645</v>
      </c>
    </row>
    <row r="207" spans="1:5">
      <c r="A207" t="s">
        <v>98</v>
      </c>
      <c r="B207" s="13">
        <v>3.1459999999999999</v>
      </c>
      <c r="C207">
        <v>3.0329999999999999</v>
      </c>
      <c r="D207" s="13">
        <f t="shared" si="7"/>
        <v>0.11299999999999999</v>
      </c>
      <c r="E207">
        <f t="shared" si="8"/>
        <v>3.5918626827717737</v>
      </c>
    </row>
    <row r="208" spans="1:5">
      <c r="A208" t="s">
        <v>99</v>
      </c>
      <c r="B208" s="13">
        <v>3.19</v>
      </c>
      <c r="C208">
        <v>3.048</v>
      </c>
      <c r="D208" s="13">
        <f t="shared" si="7"/>
        <v>0.1419999999999999</v>
      </c>
      <c r="E208">
        <f t="shared" si="8"/>
        <v>4.4514106583072071</v>
      </c>
    </row>
    <row r="209" spans="1:5">
      <c r="A209" t="s">
        <v>100</v>
      </c>
      <c r="B209" s="13">
        <v>3.2330000000000001</v>
      </c>
      <c r="C209">
        <v>3.089</v>
      </c>
      <c r="D209" s="13">
        <f t="shared" si="7"/>
        <v>0.14400000000000013</v>
      </c>
      <c r="E209">
        <f t="shared" si="8"/>
        <v>4.4540674296319249</v>
      </c>
    </row>
    <row r="210" spans="1:5">
      <c r="A210" t="s">
        <v>101</v>
      </c>
      <c r="B210" s="13">
        <v>3.0339999999999998</v>
      </c>
      <c r="C210">
        <v>2.9049999999999998</v>
      </c>
      <c r="D210" s="13">
        <f t="shared" si="7"/>
        <v>0.129</v>
      </c>
      <c r="E210">
        <f t="shared" si="8"/>
        <v>4.251812788398154</v>
      </c>
    </row>
    <row r="211" spans="1:5">
      <c r="A211" t="s">
        <v>102</v>
      </c>
      <c r="B211" s="13">
        <v>3.1</v>
      </c>
      <c r="C211">
        <v>2.9649999999999999</v>
      </c>
      <c r="D211" s="13">
        <f t="shared" si="7"/>
        <v>0.13500000000000023</v>
      </c>
      <c r="E211">
        <f t="shared" si="8"/>
        <v>4.354838709677427</v>
      </c>
    </row>
    <row r="212" spans="1:5">
      <c r="A212" t="s">
        <v>103</v>
      </c>
      <c r="B212" s="13">
        <v>3.081</v>
      </c>
      <c r="C212">
        <v>3.0070000000000001</v>
      </c>
      <c r="D212" s="13">
        <f t="shared" si="7"/>
        <v>7.3999999999999844E-2</v>
      </c>
      <c r="E212">
        <f t="shared" si="8"/>
        <v>2.4018175916910045</v>
      </c>
    </row>
    <row r="213" spans="1:5">
      <c r="A213" t="s">
        <v>104</v>
      </c>
      <c r="B213" s="13">
        <v>3.0710000000000002</v>
      </c>
      <c r="C213">
        <v>2.9849999999999999</v>
      </c>
      <c r="D213" s="13">
        <f t="shared" si="7"/>
        <v>8.6000000000000298E-2</v>
      </c>
      <c r="E213">
        <f t="shared" si="8"/>
        <v>2.8003907521979907</v>
      </c>
    </row>
    <row r="214" spans="1:5">
      <c r="A214" t="s">
        <v>105</v>
      </c>
      <c r="B214" s="13">
        <v>3.1080000000000001</v>
      </c>
      <c r="C214">
        <v>3.0379999999999998</v>
      </c>
      <c r="D214" s="13">
        <f t="shared" si="7"/>
        <v>7.0000000000000284E-2</v>
      </c>
      <c r="E214">
        <f t="shared" si="8"/>
        <v>2.2522522522522612</v>
      </c>
    </row>
    <row r="215" spans="1:5">
      <c r="A215" t="s">
        <v>106</v>
      </c>
      <c r="B215" s="13">
        <v>3.1869999999999998</v>
      </c>
      <c r="C215">
        <v>3.0339999999999998</v>
      </c>
      <c r="D215" s="13">
        <f t="shared" si="7"/>
        <v>0.15300000000000002</v>
      </c>
      <c r="E215">
        <f t="shared" si="8"/>
        <v>4.8007530593034211</v>
      </c>
    </row>
    <row r="216" spans="1:5">
      <c r="A216" t="s">
        <v>107</v>
      </c>
      <c r="B216" s="13">
        <v>3.113</v>
      </c>
      <c r="C216">
        <v>2.9649999999999999</v>
      </c>
      <c r="D216" s="13">
        <f t="shared" si="7"/>
        <v>0.14800000000000013</v>
      </c>
      <c r="E216">
        <f t="shared" si="8"/>
        <v>4.7542563443623553</v>
      </c>
    </row>
    <row r="217" spans="1:5">
      <c r="A217" t="s">
        <v>108</v>
      </c>
      <c r="B217" s="13">
        <v>2.9849999999999999</v>
      </c>
      <c r="C217">
        <v>2.8380000000000001</v>
      </c>
      <c r="D217" s="13">
        <f t="shared" si="7"/>
        <v>0.1469999999999998</v>
      </c>
      <c r="E217">
        <f t="shared" si="8"/>
        <v>4.9246231155778828</v>
      </c>
    </row>
    <row r="218" spans="1:5">
      <c r="A218" t="s">
        <v>217</v>
      </c>
      <c r="B218" s="13">
        <v>5.4710000000000001</v>
      </c>
      <c r="C218">
        <v>5.4560000000000004</v>
      </c>
      <c r="D218" s="13">
        <f t="shared" si="7"/>
        <v>1.499999999999968E-2</v>
      </c>
      <c r="E218">
        <f t="shared" si="8"/>
        <v>0.27417291171631658</v>
      </c>
    </row>
    <row r="219" spans="1:5">
      <c r="A219" t="s">
        <v>218</v>
      </c>
      <c r="B219" s="13">
        <v>5.625</v>
      </c>
      <c r="C219">
        <v>5.6059999999999999</v>
      </c>
      <c r="D219" s="13">
        <f t="shared" si="7"/>
        <v>1.9000000000000128E-2</v>
      </c>
      <c r="E219">
        <f t="shared" si="8"/>
        <v>0.33777777777778006</v>
      </c>
    </row>
    <row r="220" spans="1:5">
      <c r="A220" t="s">
        <v>219</v>
      </c>
      <c r="B220" s="13">
        <v>5.2539999999999996</v>
      </c>
      <c r="C220">
        <v>5.2270000000000003</v>
      </c>
      <c r="D220" s="13">
        <f t="shared" si="7"/>
        <v>2.6999999999999247E-2</v>
      </c>
      <c r="E220">
        <f t="shared" si="8"/>
        <v>0.51389417586599262</v>
      </c>
    </row>
    <row r="221" spans="1:5">
      <c r="A221" t="s">
        <v>220</v>
      </c>
      <c r="B221" s="13">
        <v>5.4420000000000002</v>
      </c>
      <c r="C221">
        <v>5.0010000000000003</v>
      </c>
      <c r="D221" s="13">
        <f t="shared" si="7"/>
        <v>0.44099999999999984</v>
      </c>
      <c r="E221">
        <f t="shared" si="8"/>
        <v>8.1036383682469655</v>
      </c>
    </row>
    <row r="222" spans="1:5">
      <c r="A222" t="s">
        <v>221</v>
      </c>
      <c r="B222" s="13">
        <v>5.54</v>
      </c>
      <c r="C222">
        <v>5.0679999999999996</v>
      </c>
      <c r="D222" s="13">
        <f t="shared" si="7"/>
        <v>0.47200000000000042</v>
      </c>
      <c r="E222">
        <f t="shared" si="8"/>
        <v>8.5198555956678774</v>
      </c>
    </row>
    <row r="223" spans="1:5">
      <c r="A223" t="s">
        <v>222</v>
      </c>
      <c r="B223" s="13">
        <v>5.0979999999999999</v>
      </c>
      <c r="C223">
        <v>5.5250000000000004</v>
      </c>
      <c r="D223" s="13">
        <f t="shared" si="7"/>
        <v>-0.42700000000000049</v>
      </c>
      <c r="E223">
        <f t="shared" si="8"/>
        <v>-8.3758336602589338</v>
      </c>
    </row>
    <row r="224" spans="1:5">
      <c r="A224" t="s">
        <v>223</v>
      </c>
      <c r="B224" s="13">
        <v>5.4420000000000002</v>
      </c>
      <c r="C224">
        <v>5.3239999999999998</v>
      </c>
      <c r="D224" s="13">
        <f t="shared" si="7"/>
        <v>0.11800000000000033</v>
      </c>
      <c r="E224">
        <f t="shared" si="8"/>
        <v>2.1683204704152947</v>
      </c>
    </row>
    <row r="225" spans="1:5">
      <c r="A225" t="s">
        <v>224</v>
      </c>
      <c r="B225" s="13">
        <v>5.7309999999999999</v>
      </c>
      <c r="C225">
        <v>5.49</v>
      </c>
      <c r="D225" s="13">
        <f t="shared" si="7"/>
        <v>0.24099999999999966</v>
      </c>
      <c r="E225">
        <f t="shared" si="8"/>
        <v>4.2051997906124532</v>
      </c>
    </row>
    <row r="226" spans="1:5">
      <c r="A226" t="s">
        <v>225</v>
      </c>
      <c r="B226" s="13">
        <v>6.5730000000000004</v>
      </c>
      <c r="C226">
        <v>5.9240000000000004</v>
      </c>
      <c r="D226" s="13">
        <f t="shared" si="7"/>
        <v>0.64900000000000002</v>
      </c>
      <c r="E226">
        <f t="shared" si="8"/>
        <v>9.8737258481667425</v>
      </c>
    </row>
    <row r="227" spans="1:5">
      <c r="A227" t="s">
        <v>226</v>
      </c>
      <c r="B227" s="13">
        <v>5.7469999999999999</v>
      </c>
      <c r="C227">
        <f>2.059+0.278</f>
        <v>2.3370000000000002</v>
      </c>
      <c r="D227" s="13">
        <f t="shared" si="7"/>
        <v>3.4099999999999997</v>
      </c>
      <c r="E227">
        <f t="shared" si="8"/>
        <v>59.335305376718281</v>
      </c>
    </row>
    <row r="228" spans="1:5">
      <c r="A228" t="s">
        <v>227</v>
      </c>
      <c r="B228" s="13">
        <v>5.5279999999999996</v>
      </c>
      <c r="C228">
        <v>4.5549999999999997</v>
      </c>
      <c r="D228" s="13">
        <f t="shared" si="7"/>
        <v>0.97299999999999986</v>
      </c>
      <c r="E228">
        <f t="shared" si="8"/>
        <v>17.601302460202604</v>
      </c>
    </row>
    <row r="229" spans="1:5">
      <c r="A229" t="s">
        <v>228</v>
      </c>
      <c r="B229" s="13">
        <v>5.9329999999999998</v>
      </c>
      <c r="C229">
        <v>4.8499999999999996</v>
      </c>
      <c r="D229" s="13">
        <f t="shared" si="7"/>
        <v>1.0830000000000002</v>
      </c>
      <c r="E229">
        <f t="shared" si="8"/>
        <v>18.253834485083438</v>
      </c>
    </row>
    <row r="230" spans="1:5">
      <c r="A230" t="s">
        <v>229</v>
      </c>
      <c r="B230" s="13">
        <v>3.9220000000000002</v>
      </c>
      <c r="C230">
        <v>3.8919999999999999</v>
      </c>
      <c r="D230" s="13">
        <f t="shared" si="7"/>
        <v>3.0000000000000249E-2</v>
      </c>
      <c r="E230">
        <f t="shared" si="8"/>
        <v>0.76491585925548822</v>
      </c>
    </row>
    <row r="231" spans="1:5">
      <c r="A231" t="s">
        <v>230</v>
      </c>
      <c r="B231" s="13">
        <v>5.7770000000000001</v>
      </c>
      <c r="C231">
        <v>5.7389999999999999</v>
      </c>
      <c r="D231" s="13">
        <f t="shared" si="7"/>
        <v>3.8000000000000256E-2</v>
      </c>
      <c r="E231">
        <f t="shared" si="8"/>
        <v>0.65778085511511608</v>
      </c>
    </row>
    <row r="232" spans="1:5">
      <c r="A232" t="s">
        <v>231</v>
      </c>
      <c r="B232" s="13">
        <v>5.6559999999999997</v>
      </c>
      <c r="C232">
        <v>5.5570000000000004</v>
      </c>
      <c r="D232" s="13">
        <f t="shared" si="7"/>
        <v>9.8999999999999311E-2</v>
      </c>
      <c r="E232">
        <f t="shared" si="8"/>
        <v>1.7503536067892382</v>
      </c>
    </row>
    <row r="233" spans="1:5">
      <c r="A233" t="s">
        <v>232</v>
      </c>
      <c r="B233" s="13">
        <v>5.2530000000000001</v>
      </c>
      <c r="C233">
        <v>5.1449999999999996</v>
      </c>
      <c r="D233" s="13">
        <f t="shared" si="7"/>
        <v>0.10800000000000054</v>
      </c>
      <c r="E233">
        <f t="shared" si="8"/>
        <v>2.0559680182752818</v>
      </c>
    </row>
    <row r="234" spans="1:5">
      <c r="A234" t="s">
        <v>233</v>
      </c>
      <c r="B234" s="13">
        <v>5.9109999999999996</v>
      </c>
      <c r="C234">
        <v>5.71</v>
      </c>
      <c r="D234" s="13">
        <f t="shared" si="7"/>
        <v>0.20099999999999962</v>
      </c>
      <c r="E234">
        <f t="shared" si="8"/>
        <v>3.4004398578920596</v>
      </c>
    </row>
    <row r="235" spans="1:5">
      <c r="A235" t="s">
        <v>234</v>
      </c>
      <c r="B235" s="13">
        <v>5.0419999999999998</v>
      </c>
      <c r="C235">
        <v>4.3129999999999997</v>
      </c>
      <c r="D235" s="13">
        <f t="shared" si="7"/>
        <v>0.72900000000000009</v>
      </c>
      <c r="E235">
        <f t="shared" si="8"/>
        <v>14.458548195160652</v>
      </c>
    </row>
    <row r="236" spans="1:5">
      <c r="A236" t="s">
        <v>36</v>
      </c>
      <c r="B236" s="13">
        <v>4.0389999999999997</v>
      </c>
      <c r="C236">
        <v>4.024</v>
      </c>
      <c r="D236" s="13">
        <f t="shared" si="7"/>
        <v>1.499999999999968E-2</v>
      </c>
      <c r="E236">
        <f t="shared" si="8"/>
        <v>0.37137905422133405</v>
      </c>
    </row>
    <row r="237" spans="1:5">
      <c r="A237" t="s">
        <v>37</v>
      </c>
      <c r="B237" s="13">
        <v>4.0049999999999999</v>
      </c>
      <c r="C237">
        <v>3.9870000000000001</v>
      </c>
      <c r="D237" s="13">
        <f t="shared" si="7"/>
        <v>1.7999999999999794E-2</v>
      </c>
      <c r="E237">
        <f t="shared" si="8"/>
        <v>0.44943820224718584</v>
      </c>
    </row>
    <row r="238" spans="1:5">
      <c r="A238" t="s">
        <v>38</v>
      </c>
      <c r="B238" s="13">
        <v>4.09</v>
      </c>
      <c r="C238">
        <v>4.0780000000000003</v>
      </c>
      <c r="D238" s="13">
        <f t="shared" si="7"/>
        <v>1.1999999999999567E-2</v>
      </c>
      <c r="E238">
        <f t="shared" si="8"/>
        <v>0.29339853300732438</v>
      </c>
    </row>
    <row r="239" spans="1:5">
      <c r="A239" t="s">
        <v>39</v>
      </c>
      <c r="B239" s="13">
        <v>4.0830000000000002</v>
      </c>
      <c r="C239">
        <v>3.8969999999999998</v>
      </c>
      <c r="D239" s="13">
        <f t="shared" si="7"/>
        <v>0.18600000000000039</v>
      </c>
      <c r="E239">
        <f t="shared" si="8"/>
        <v>4.5554739162380695</v>
      </c>
    </row>
    <row r="240" spans="1:5">
      <c r="A240" t="s">
        <v>40</v>
      </c>
      <c r="B240" s="13">
        <v>4.0590000000000002</v>
      </c>
      <c r="C240">
        <v>3.8580000000000001</v>
      </c>
      <c r="D240" s="13">
        <f t="shared" si="7"/>
        <v>0.20100000000000007</v>
      </c>
      <c r="E240">
        <f t="shared" si="8"/>
        <v>4.9519586104951978</v>
      </c>
    </row>
    <row r="241" spans="1:5">
      <c r="A241" t="s">
        <v>41</v>
      </c>
      <c r="B241" s="13">
        <v>3.9649999999999999</v>
      </c>
      <c r="C241">
        <v>3.7679999999999998</v>
      </c>
      <c r="D241" s="13">
        <f t="shared" si="7"/>
        <v>0.19700000000000006</v>
      </c>
      <c r="E241">
        <f t="shared" si="8"/>
        <v>4.9684741488020192</v>
      </c>
    </row>
    <row r="242" spans="1:5">
      <c r="A242" t="s">
        <v>42</v>
      </c>
      <c r="B242" s="13">
        <v>3.996</v>
      </c>
      <c r="C242">
        <v>3.9369999999999998</v>
      </c>
      <c r="D242" s="13">
        <f t="shared" si="7"/>
        <v>5.9000000000000163E-2</v>
      </c>
      <c r="E242">
        <f t="shared" si="8"/>
        <v>1.4764764764764804</v>
      </c>
    </row>
    <row r="243" spans="1:5">
      <c r="A243" t="s">
        <v>43</v>
      </c>
      <c r="B243" s="13">
        <v>3.9809999999999999</v>
      </c>
      <c r="C243">
        <v>3.9180000000000001</v>
      </c>
      <c r="D243" s="13">
        <f t="shared" si="7"/>
        <v>6.2999999999999723E-2</v>
      </c>
      <c r="E243">
        <f t="shared" si="8"/>
        <v>1.5825169555388023</v>
      </c>
    </row>
    <row r="244" spans="1:5">
      <c r="A244" t="s">
        <v>44</v>
      </c>
      <c r="B244" s="13">
        <v>4.0739999999999998</v>
      </c>
      <c r="C244">
        <v>4.0069999999999997</v>
      </c>
      <c r="D244" s="13">
        <f t="shared" si="7"/>
        <v>6.7000000000000171E-2</v>
      </c>
      <c r="E244">
        <f t="shared" si="8"/>
        <v>1.6445753559155663</v>
      </c>
    </row>
    <row r="245" spans="1:5">
      <c r="A245" t="s">
        <v>45</v>
      </c>
      <c r="B245" s="13">
        <v>4.056</v>
      </c>
      <c r="C245">
        <v>3.9420000000000002</v>
      </c>
      <c r="D245" s="13">
        <f t="shared" si="7"/>
        <v>0.11399999999999988</v>
      </c>
      <c r="E245">
        <f t="shared" si="8"/>
        <v>2.8106508875739613</v>
      </c>
    </row>
    <row r="246" spans="1:5">
      <c r="A246" t="s">
        <v>46</v>
      </c>
      <c r="B246" s="13">
        <v>4.0780000000000003</v>
      </c>
      <c r="C246">
        <v>3.9980000000000002</v>
      </c>
      <c r="D246" s="13">
        <f t="shared" si="7"/>
        <v>8.0000000000000071E-2</v>
      </c>
      <c r="E246">
        <f t="shared" si="8"/>
        <v>1.9617459538989719</v>
      </c>
    </row>
    <row r="247" spans="1:5">
      <c r="A247" t="s">
        <v>47</v>
      </c>
      <c r="B247" s="13">
        <v>3.9849999999999999</v>
      </c>
      <c r="C247">
        <v>3.851</v>
      </c>
      <c r="D247" s="13">
        <f t="shared" si="7"/>
        <v>0.1339999999999999</v>
      </c>
      <c r="E247">
        <f t="shared" si="8"/>
        <v>3.3626097867001228</v>
      </c>
    </row>
    <row r="248" spans="1:5">
      <c r="A248" t="s">
        <v>48</v>
      </c>
      <c r="B248" s="13">
        <v>4.0579999999999998</v>
      </c>
      <c r="C248">
        <v>4.0259999999999998</v>
      </c>
      <c r="D248" s="13">
        <f t="shared" si="7"/>
        <v>3.2000000000000028E-2</v>
      </c>
      <c r="E248">
        <f t="shared" si="8"/>
        <v>0.78856579595860099</v>
      </c>
    </row>
    <row r="249" spans="1:5">
      <c r="A249" t="s">
        <v>49</v>
      </c>
      <c r="B249" s="13">
        <v>4.048</v>
      </c>
      <c r="C249">
        <v>4.016</v>
      </c>
      <c r="D249" s="13">
        <f t="shared" si="7"/>
        <v>3.2000000000000028E-2</v>
      </c>
      <c r="E249">
        <f t="shared" si="8"/>
        <v>0.79051383399209552</v>
      </c>
    </row>
    <row r="250" spans="1:5">
      <c r="A250" t="s">
        <v>50</v>
      </c>
      <c r="B250" s="13">
        <v>3.9820000000000002</v>
      </c>
      <c r="C250">
        <v>3.952</v>
      </c>
      <c r="D250" s="13">
        <f t="shared" si="7"/>
        <v>3.0000000000000249E-2</v>
      </c>
      <c r="E250">
        <f t="shared" si="8"/>
        <v>0.75339025615269328</v>
      </c>
    </row>
    <row r="251" spans="1:5">
      <c r="A251" t="s">
        <v>51</v>
      </c>
      <c r="B251" s="13">
        <v>4.0579999999999998</v>
      </c>
      <c r="C251">
        <v>3.9540000000000002</v>
      </c>
      <c r="D251" s="13">
        <f t="shared" si="7"/>
        <v>0.10399999999999965</v>
      </c>
      <c r="E251">
        <f t="shared" si="8"/>
        <v>2.5628388368654424</v>
      </c>
    </row>
    <row r="252" spans="1:5">
      <c r="A252" t="s">
        <v>52</v>
      </c>
      <c r="B252" s="13">
        <v>4.0069999999999997</v>
      </c>
      <c r="C252">
        <v>3.8889999999999998</v>
      </c>
      <c r="D252" s="13">
        <f t="shared" si="7"/>
        <v>0.11799999999999988</v>
      </c>
      <c r="E252">
        <f t="shared" si="8"/>
        <v>2.9448465185924606</v>
      </c>
    </row>
    <row r="253" spans="1:5">
      <c r="A253" t="s">
        <v>53</v>
      </c>
      <c r="B253" s="13">
        <v>3.9940000000000002</v>
      </c>
      <c r="C253">
        <v>3.8679999999999999</v>
      </c>
      <c r="D253" s="13">
        <f t="shared" si="7"/>
        <v>0.12600000000000033</v>
      </c>
      <c r="E253">
        <f t="shared" si="8"/>
        <v>3.1547320981472291</v>
      </c>
    </row>
    <row r="254" spans="1:5">
      <c r="A254" t="s">
        <v>181</v>
      </c>
      <c r="B254" s="13">
        <v>5.6559999999999997</v>
      </c>
      <c r="C254">
        <v>5.6550000000000002</v>
      </c>
      <c r="D254" s="13">
        <f t="shared" si="7"/>
        <v>9.9999999999944578E-4</v>
      </c>
      <c r="E254">
        <f t="shared" si="8"/>
        <v>1.7680339462507882E-2</v>
      </c>
    </row>
    <row r="255" spans="1:5">
      <c r="A255" t="s">
        <v>182</v>
      </c>
      <c r="B255" s="13">
        <v>6.3369999999999997</v>
      </c>
      <c r="C255">
        <v>6.3339999999999996</v>
      </c>
      <c r="D255" s="13">
        <f t="shared" si="7"/>
        <v>3.0000000000001137E-3</v>
      </c>
      <c r="E255">
        <f t="shared" si="8"/>
        <v>4.7341013097682086E-2</v>
      </c>
    </row>
    <row r="256" spans="1:5">
      <c r="A256" t="s">
        <v>183</v>
      </c>
      <c r="B256" s="13">
        <v>5.24</v>
      </c>
      <c r="C256">
        <v>5.2359999999999998</v>
      </c>
      <c r="D256" s="13">
        <f t="shared" si="7"/>
        <v>4.0000000000004476E-3</v>
      </c>
      <c r="E256">
        <f t="shared" si="8"/>
        <v>7.6335877862603957E-2</v>
      </c>
    </row>
    <row r="257" spans="1:5">
      <c r="A257" t="s">
        <v>184</v>
      </c>
      <c r="B257" s="13">
        <v>6.8289999999999997</v>
      </c>
      <c r="C257">
        <v>6.6429999999999998</v>
      </c>
      <c r="D257" s="13">
        <f t="shared" si="7"/>
        <v>0.18599999999999994</v>
      </c>
      <c r="E257">
        <f t="shared" si="8"/>
        <v>2.7236784302240435</v>
      </c>
    </row>
    <row r="258" spans="1:5">
      <c r="A258" t="s">
        <v>185</v>
      </c>
      <c r="B258" s="13">
        <v>5.3920000000000003</v>
      </c>
      <c r="C258">
        <v>5.2450000000000001</v>
      </c>
      <c r="D258" s="13">
        <f t="shared" ref="D258:D307" si="9">B258-C258</f>
        <v>0.14700000000000024</v>
      </c>
      <c r="E258">
        <f t="shared" ref="E258:E307" si="10">D258/B258*100</f>
        <v>2.7262611275964432</v>
      </c>
    </row>
    <row r="259" spans="1:5">
      <c r="A259" t="s">
        <v>186</v>
      </c>
      <c r="B259" s="13">
        <v>5.37</v>
      </c>
      <c r="C259">
        <v>5.21</v>
      </c>
      <c r="D259" s="13">
        <f t="shared" si="9"/>
        <v>0.16000000000000014</v>
      </c>
      <c r="E259">
        <f t="shared" si="10"/>
        <v>2.9795158286778425</v>
      </c>
    </row>
    <row r="260" spans="1:5">
      <c r="A260" t="s">
        <v>187</v>
      </c>
      <c r="B260" s="13">
        <v>6.3860000000000001</v>
      </c>
      <c r="C260">
        <v>6.3049999999999997</v>
      </c>
      <c r="D260" s="13">
        <f t="shared" si="9"/>
        <v>8.1000000000000405E-2</v>
      </c>
      <c r="E260">
        <f t="shared" si="10"/>
        <v>1.2683996241778954</v>
      </c>
    </row>
    <row r="261" spans="1:5">
      <c r="A261" t="s">
        <v>188</v>
      </c>
      <c r="B261" s="13">
        <v>6.4180000000000001</v>
      </c>
      <c r="C261">
        <v>6.3540000000000001</v>
      </c>
      <c r="D261" s="13">
        <f t="shared" si="9"/>
        <v>6.4000000000000057E-2</v>
      </c>
      <c r="E261">
        <f t="shared" si="10"/>
        <v>0.99719538797133145</v>
      </c>
    </row>
    <row r="262" spans="1:5">
      <c r="A262" t="s">
        <v>189</v>
      </c>
      <c r="B262" s="13">
        <v>5.2670000000000003</v>
      </c>
      <c r="C262">
        <v>5.2060000000000004</v>
      </c>
      <c r="D262" s="13">
        <f t="shared" si="9"/>
        <v>6.0999999999999943E-2</v>
      </c>
      <c r="E262">
        <f t="shared" si="10"/>
        <v>1.158154547180557</v>
      </c>
    </row>
    <row r="263" spans="1:5">
      <c r="A263" t="s">
        <v>190</v>
      </c>
      <c r="B263" s="13">
        <v>5.5449999999999999</v>
      </c>
      <c r="C263">
        <v>5.4119999999999999</v>
      </c>
      <c r="D263" s="13">
        <f t="shared" si="9"/>
        <v>0.13300000000000001</v>
      </c>
      <c r="E263">
        <f t="shared" si="10"/>
        <v>2.3985572587917043</v>
      </c>
    </row>
    <row r="264" spans="1:5">
      <c r="A264" t="s">
        <v>191</v>
      </c>
      <c r="B264" s="13">
        <v>5.1100000000000003</v>
      </c>
      <c r="C264">
        <v>4.9989999999999997</v>
      </c>
      <c r="D264" s="13">
        <f t="shared" si="9"/>
        <v>0.11100000000000065</v>
      </c>
      <c r="E264">
        <f t="shared" si="10"/>
        <v>2.1722113502935549</v>
      </c>
    </row>
    <row r="265" spans="1:5">
      <c r="A265" t="s">
        <v>192</v>
      </c>
      <c r="B265" s="13">
        <v>5.4569999999999999</v>
      </c>
      <c r="C265">
        <v>5.3449999999999998</v>
      </c>
      <c r="D265" s="13">
        <f t="shared" si="9"/>
        <v>0.1120000000000001</v>
      </c>
      <c r="E265">
        <f t="shared" si="10"/>
        <v>2.0524097489463093</v>
      </c>
    </row>
    <row r="266" spans="1:5">
      <c r="A266" t="s">
        <v>193</v>
      </c>
      <c r="B266" s="13">
        <v>6.2110000000000003</v>
      </c>
      <c r="C266">
        <v>6.2</v>
      </c>
      <c r="D266" s="13">
        <f t="shared" si="9"/>
        <v>1.1000000000000121E-2</v>
      </c>
      <c r="E266">
        <f t="shared" si="10"/>
        <v>0.17710513604894737</v>
      </c>
    </row>
    <row r="267" spans="1:5">
      <c r="A267" t="s">
        <v>194</v>
      </c>
      <c r="B267" s="13">
        <v>6.4119999999999999</v>
      </c>
      <c r="C267">
        <v>6.4009999999999998</v>
      </c>
      <c r="D267" s="13">
        <f t="shared" si="9"/>
        <v>1.1000000000000121E-2</v>
      </c>
      <c r="E267">
        <f t="shared" si="10"/>
        <v>0.171553337492204</v>
      </c>
    </row>
    <row r="268" spans="1:5">
      <c r="A268" t="s">
        <v>195</v>
      </c>
      <c r="B268" s="13">
        <v>5.5330000000000004</v>
      </c>
      <c r="C268">
        <v>5.5259999999999998</v>
      </c>
      <c r="D268" s="13">
        <f t="shared" si="9"/>
        <v>7.0000000000005613E-3</v>
      </c>
      <c r="E268">
        <f t="shared" si="10"/>
        <v>0.12651364540033544</v>
      </c>
    </row>
    <row r="269" spans="1:5">
      <c r="A269" t="s">
        <v>196</v>
      </c>
      <c r="B269" s="13">
        <v>6.4130000000000003</v>
      </c>
      <c r="C269">
        <v>6.3650000000000002</v>
      </c>
      <c r="D269" s="13">
        <f t="shared" si="9"/>
        <v>4.8000000000000043E-2</v>
      </c>
      <c r="E269">
        <f t="shared" si="10"/>
        <v>0.74847965070949696</v>
      </c>
    </row>
    <row r="270" spans="1:5">
      <c r="A270" t="s">
        <v>197</v>
      </c>
      <c r="B270" s="13">
        <v>5.9109999999999996</v>
      </c>
      <c r="C270">
        <v>5.87</v>
      </c>
      <c r="D270" s="13">
        <f t="shared" si="9"/>
        <v>4.0999999999999481E-2</v>
      </c>
      <c r="E270">
        <f t="shared" si="10"/>
        <v>0.6936220605650395</v>
      </c>
    </row>
    <row r="271" spans="1:5">
      <c r="A271" t="s">
        <v>198</v>
      </c>
      <c r="B271" s="13">
        <v>6.2789999999999999</v>
      </c>
      <c r="C271">
        <v>6.218</v>
      </c>
      <c r="D271" s="13">
        <f t="shared" si="9"/>
        <v>6.0999999999999943E-2</v>
      </c>
      <c r="E271">
        <f t="shared" si="10"/>
        <v>0.97149227584010101</v>
      </c>
    </row>
    <row r="272" spans="1:5">
      <c r="A272" t="s">
        <v>235</v>
      </c>
      <c r="B272" s="13">
        <v>5.6150000000000002</v>
      </c>
      <c r="C272">
        <v>5.6139999999999999</v>
      </c>
      <c r="D272" s="13">
        <f t="shared" si="9"/>
        <v>1.000000000000334E-3</v>
      </c>
      <c r="E272">
        <f t="shared" si="10"/>
        <v>1.7809439002677362E-2</v>
      </c>
    </row>
    <row r="273" spans="1:5">
      <c r="A273" t="s">
        <v>236</v>
      </c>
      <c r="B273" s="13">
        <v>5.016</v>
      </c>
      <c r="C273">
        <v>5.0129999999999999</v>
      </c>
      <c r="D273" s="13">
        <f t="shared" si="9"/>
        <v>3.0000000000001137E-3</v>
      </c>
      <c r="E273">
        <f t="shared" si="10"/>
        <v>5.9808612440193649E-2</v>
      </c>
    </row>
    <row r="274" spans="1:5">
      <c r="A274" t="s">
        <v>237</v>
      </c>
      <c r="B274" s="13">
        <v>5.56</v>
      </c>
      <c r="C274">
        <v>5.5549999999999997</v>
      </c>
      <c r="D274" s="13">
        <f t="shared" si="9"/>
        <v>4.9999999999998934E-3</v>
      </c>
      <c r="E274">
        <f t="shared" si="10"/>
        <v>8.9928057553954915E-2</v>
      </c>
    </row>
    <row r="275" spans="1:5">
      <c r="A275" t="s">
        <v>238</v>
      </c>
      <c r="B275" s="13">
        <v>5.49</v>
      </c>
      <c r="C275">
        <v>5.431</v>
      </c>
      <c r="D275" s="13">
        <f t="shared" si="9"/>
        <v>5.9000000000000163E-2</v>
      </c>
      <c r="E275">
        <f t="shared" si="10"/>
        <v>1.0746812386156677</v>
      </c>
    </row>
    <row r="276" spans="1:5">
      <c r="A276" t="s">
        <v>239</v>
      </c>
      <c r="B276" s="13">
        <v>5.4880000000000004</v>
      </c>
      <c r="C276">
        <v>5.423</v>
      </c>
      <c r="D276" s="13">
        <f t="shared" si="9"/>
        <v>6.5000000000000391E-2</v>
      </c>
      <c r="E276">
        <f t="shared" si="10"/>
        <v>1.1844023323615231</v>
      </c>
    </row>
    <row r="277" spans="1:5">
      <c r="A277" t="s">
        <v>240</v>
      </c>
      <c r="B277" s="13">
        <v>5.2130000000000001</v>
      </c>
      <c r="C277">
        <v>4.2320000000000002</v>
      </c>
      <c r="D277" s="13">
        <f t="shared" si="9"/>
        <v>0.98099999999999987</v>
      </c>
      <c r="E277">
        <f t="shared" si="10"/>
        <v>18.818338768463455</v>
      </c>
    </row>
    <row r="278" spans="1:5">
      <c r="A278" t="s">
        <v>241</v>
      </c>
      <c r="B278" s="13">
        <v>5.5110000000000001</v>
      </c>
      <c r="C278">
        <v>5.5010000000000003</v>
      </c>
      <c r="D278" s="13">
        <f t="shared" si="9"/>
        <v>9.9999999999997868E-3</v>
      </c>
      <c r="E278">
        <f t="shared" si="10"/>
        <v>0.18145527127562669</v>
      </c>
    </row>
    <row r="279" spans="1:5">
      <c r="A279" t="s">
        <v>242</v>
      </c>
      <c r="B279" s="13">
        <v>5.0380000000000003</v>
      </c>
      <c r="C279">
        <v>5.0279999999999996</v>
      </c>
      <c r="D279" s="13">
        <f t="shared" si="9"/>
        <v>1.0000000000000675E-2</v>
      </c>
      <c r="E279">
        <f t="shared" si="10"/>
        <v>0.19849146486702413</v>
      </c>
    </row>
    <row r="280" spans="1:5">
      <c r="A280" t="s">
        <v>243</v>
      </c>
      <c r="B280" s="13">
        <v>5.2430000000000003</v>
      </c>
      <c r="C280">
        <v>4.931</v>
      </c>
      <c r="D280" s="13">
        <f t="shared" si="9"/>
        <v>0.31200000000000028</v>
      </c>
      <c r="E280">
        <f t="shared" si="10"/>
        <v>5.9507915315659021</v>
      </c>
    </row>
    <row r="281" spans="1:5">
      <c r="A281" t="s">
        <v>244</v>
      </c>
      <c r="B281" s="13">
        <v>5.1280000000000001</v>
      </c>
      <c r="C281">
        <v>5.0999999999999996</v>
      </c>
      <c r="D281" s="13">
        <f t="shared" si="9"/>
        <v>2.8000000000000469E-2</v>
      </c>
      <c r="E281">
        <f t="shared" si="10"/>
        <v>0.54602184087364403</v>
      </c>
    </row>
    <row r="282" spans="1:5">
      <c r="A282" t="s">
        <v>245</v>
      </c>
      <c r="B282" s="13">
        <v>5.468</v>
      </c>
      <c r="C282">
        <v>5.4340000000000002</v>
      </c>
      <c r="D282" s="13">
        <f t="shared" si="9"/>
        <v>3.3999999999999808E-2</v>
      </c>
      <c r="E282">
        <f t="shared" si="10"/>
        <v>0.62179956108265932</v>
      </c>
    </row>
    <row r="283" spans="1:5">
      <c r="A283" t="s">
        <v>246</v>
      </c>
      <c r="B283" s="13">
        <v>5.2409999999999997</v>
      </c>
      <c r="C283">
        <v>5.2149999999999999</v>
      </c>
      <c r="D283" s="13">
        <f t="shared" si="9"/>
        <v>2.5999999999999801E-2</v>
      </c>
      <c r="E283">
        <f t="shared" si="10"/>
        <v>0.49608853272275905</v>
      </c>
    </row>
    <row r="284" spans="1:5">
      <c r="A284" t="s">
        <v>247</v>
      </c>
      <c r="B284" s="13">
        <v>5.0979999999999999</v>
      </c>
      <c r="C284">
        <v>5.09</v>
      </c>
      <c r="D284" s="13">
        <f t="shared" si="9"/>
        <v>8.0000000000000071E-3</v>
      </c>
      <c r="E284">
        <f t="shared" si="10"/>
        <v>0.15692428403295425</v>
      </c>
    </row>
    <row r="285" spans="1:5">
      <c r="A285" t="s">
        <v>248</v>
      </c>
      <c r="B285" s="13">
        <v>5.5739999999999998</v>
      </c>
      <c r="C285">
        <v>5.5620000000000003</v>
      </c>
      <c r="D285" s="13">
        <f t="shared" si="9"/>
        <v>1.1999999999999567E-2</v>
      </c>
      <c r="E285">
        <f t="shared" si="10"/>
        <v>0.21528525296016446</v>
      </c>
    </row>
    <row r="286" spans="1:5">
      <c r="A286" t="s">
        <v>249</v>
      </c>
      <c r="B286" s="13">
        <v>5.3810000000000002</v>
      </c>
      <c r="C286">
        <v>5.367</v>
      </c>
      <c r="D286" s="13">
        <f t="shared" si="9"/>
        <v>1.4000000000000234E-2</v>
      </c>
      <c r="E286">
        <f t="shared" si="10"/>
        <v>0.26017468871957322</v>
      </c>
    </row>
    <row r="287" spans="1:5">
      <c r="A287" t="s">
        <v>250</v>
      </c>
      <c r="B287" s="13">
        <v>5.0519999999999996</v>
      </c>
      <c r="C287">
        <v>5.0229999999999997</v>
      </c>
      <c r="D287" s="13">
        <f t="shared" si="9"/>
        <v>2.8999999999999915E-2</v>
      </c>
      <c r="E287">
        <f t="shared" si="10"/>
        <v>0.57403008709421854</v>
      </c>
    </row>
    <row r="288" spans="1:5">
      <c r="A288" t="s">
        <v>251</v>
      </c>
      <c r="B288" s="13">
        <v>5.4420000000000002</v>
      </c>
      <c r="C288">
        <f>4.71+0.693</f>
        <v>5.4029999999999996</v>
      </c>
      <c r="D288" s="13">
        <f t="shared" si="9"/>
        <v>3.900000000000059E-2</v>
      </c>
      <c r="E288">
        <f t="shared" si="10"/>
        <v>0.71664829106947059</v>
      </c>
    </row>
    <row r="289" spans="1:5">
      <c r="A289" t="s">
        <v>252</v>
      </c>
      <c r="B289" s="13">
        <v>5.4850000000000003</v>
      </c>
      <c r="C289">
        <v>5.4349999999999996</v>
      </c>
      <c r="D289" s="13">
        <f t="shared" si="9"/>
        <v>5.0000000000000711E-2</v>
      </c>
      <c r="E289">
        <f t="shared" si="10"/>
        <v>0.91157702825890086</v>
      </c>
    </row>
    <row r="290" spans="1:5">
      <c r="A290" t="s">
        <v>73</v>
      </c>
      <c r="B290" s="13">
        <v>3</v>
      </c>
      <c r="C290">
        <v>2.9860000000000002</v>
      </c>
      <c r="D290" s="13">
        <f t="shared" si="9"/>
        <v>1.399999999999979E-2</v>
      </c>
      <c r="E290">
        <f t="shared" si="10"/>
        <v>0.46666666666665968</v>
      </c>
    </row>
    <row r="291" spans="1:5">
      <c r="A291" t="s">
        <v>74</v>
      </c>
      <c r="B291" s="13">
        <v>2.9969999999999999</v>
      </c>
      <c r="C291">
        <v>2.9830000000000001</v>
      </c>
      <c r="D291" s="13">
        <f t="shared" si="9"/>
        <v>1.399999999999979E-2</v>
      </c>
      <c r="E291">
        <f t="shared" si="10"/>
        <v>0.46713380046712683</v>
      </c>
    </row>
    <row r="292" spans="1:5">
      <c r="A292" t="s">
        <v>75</v>
      </c>
      <c r="B292" s="13">
        <v>3.0009999999999999</v>
      </c>
      <c r="C292">
        <v>2.9809999999999999</v>
      </c>
      <c r="D292" s="13">
        <f t="shared" si="9"/>
        <v>2.0000000000000018E-2</v>
      </c>
      <c r="E292">
        <f t="shared" si="10"/>
        <v>0.66644451849383601</v>
      </c>
    </row>
    <row r="293" spans="1:5">
      <c r="A293" t="s">
        <v>76</v>
      </c>
      <c r="B293" s="13">
        <v>2.984</v>
      </c>
      <c r="C293">
        <v>2.827</v>
      </c>
      <c r="D293" s="13">
        <f t="shared" si="9"/>
        <v>0.15700000000000003</v>
      </c>
      <c r="E293">
        <f t="shared" si="10"/>
        <v>5.2613941018766761</v>
      </c>
    </row>
    <row r="294" spans="1:5">
      <c r="A294" t="s">
        <v>77</v>
      </c>
      <c r="B294" s="13">
        <v>2.9929999999999999</v>
      </c>
      <c r="C294">
        <v>2.8370000000000002</v>
      </c>
      <c r="D294" s="13">
        <f t="shared" si="9"/>
        <v>0.15599999999999969</v>
      </c>
      <c r="E294">
        <f t="shared" si="10"/>
        <v>5.2121617106581928</v>
      </c>
    </row>
    <row r="295" spans="1:5">
      <c r="A295" t="s">
        <v>78</v>
      </c>
      <c r="B295" s="13">
        <v>3.0019999999999998</v>
      </c>
      <c r="C295">
        <v>2.8479999999999999</v>
      </c>
      <c r="D295" s="13">
        <f t="shared" si="9"/>
        <v>0.15399999999999991</v>
      </c>
      <c r="E295">
        <f t="shared" si="10"/>
        <v>5.1299133910726162</v>
      </c>
    </row>
    <row r="296" spans="1:5">
      <c r="A296" t="s">
        <v>79</v>
      </c>
      <c r="B296" s="13">
        <v>2.972</v>
      </c>
      <c r="C296">
        <v>2.891</v>
      </c>
      <c r="D296" s="13">
        <f t="shared" si="9"/>
        <v>8.0999999999999961E-2</v>
      </c>
      <c r="E296">
        <f t="shared" si="10"/>
        <v>2.7254374158815602</v>
      </c>
    </row>
    <row r="297" spans="1:5">
      <c r="A297" t="s">
        <v>80</v>
      </c>
      <c r="B297" s="13">
        <v>2.992</v>
      </c>
      <c r="C297">
        <v>2.907</v>
      </c>
      <c r="D297" s="13">
        <f t="shared" si="9"/>
        <v>8.4999999999999964E-2</v>
      </c>
      <c r="E297">
        <f t="shared" si="10"/>
        <v>2.8409090909090899</v>
      </c>
    </row>
    <row r="298" spans="1:5">
      <c r="A298" t="s">
        <v>81</v>
      </c>
      <c r="B298" s="13">
        <v>2.9929999999999999</v>
      </c>
      <c r="C298">
        <v>2.903</v>
      </c>
      <c r="D298" s="13">
        <f t="shared" si="9"/>
        <v>8.9999999999999858E-2</v>
      </c>
      <c r="E298">
        <f t="shared" si="10"/>
        <v>3.0070163715335734</v>
      </c>
    </row>
    <row r="299" spans="1:5">
      <c r="A299" t="s">
        <v>82</v>
      </c>
      <c r="B299" s="13">
        <v>2.9910000000000001</v>
      </c>
      <c r="C299">
        <v>2.8730000000000002</v>
      </c>
      <c r="D299" s="13">
        <f t="shared" si="9"/>
        <v>0.11799999999999988</v>
      </c>
      <c r="E299">
        <f t="shared" si="10"/>
        <v>3.9451688398528884</v>
      </c>
    </row>
    <row r="300" spans="1:5">
      <c r="A300" t="s">
        <v>83</v>
      </c>
      <c r="B300" s="13">
        <v>2.996</v>
      </c>
      <c r="C300">
        <v>2.8610000000000002</v>
      </c>
      <c r="D300" s="13">
        <f t="shared" si="9"/>
        <v>0.13499999999999979</v>
      </c>
      <c r="E300">
        <f t="shared" si="10"/>
        <v>4.5060080106809011</v>
      </c>
    </row>
    <row r="301" spans="1:5">
      <c r="A301" t="s">
        <v>84</v>
      </c>
      <c r="B301" s="13">
        <v>2.9780000000000002</v>
      </c>
      <c r="C301">
        <v>2.855</v>
      </c>
      <c r="D301" s="13">
        <f t="shared" si="9"/>
        <v>0.12300000000000022</v>
      </c>
      <c r="E301">
        <f t="shared" si="10"/>
        <v>4.1302887844190801</v>
      </c>
    </row>
    <row r="302" spans="1:5">
      <c r="A302" t="s">
        <v>85</v>
      </c>
      <c r="B302" s="13">
        <v>2.992</v>
      </c>
      <c r="C302">
        <v>2.9649999999999999</v>
      </c>
      <c r="D302" s="13">
        <f t="shared" si="9"/>
        <v>2.7000000000000135E-2</v>
      </c>
      <c r="E302">
        <f t="shared" si="10"/>
        <v>0.90240641711230396</v>
      </c>
    </row>
    <row r="303" spans="1:5">
      <c r="A303" t="s">
        <v>86</v>
      </c>
      <c r="B303" s="13">
        <v>2.9950000000000001</v>
      </c>
      <c r="C303">
        <v>2.9550000000000001</v>
      </c>
      <c r="D303" s="13">
        <f t="shared" si="9"/>
        <v>4.0000000000000036E-2</v>
      </c>
      <c r="E303">
        <f t="shared" si="10"/>
        <v>1.3355592654424051</v>
      </c>
    </row>
    <row r="304" spans="1:5">
      <c r="A304" t="s">
        <v>87</v>
      </c>
      <c r="B304" s="13">
        <v>3.0150000000000001</v>
      </c>
      <c r="C304">
        <v>2.96</v>
      </c>
      <c r="D304" s="13">
        <f t="shared" si="9"/>
        <v>5.500000000000016E-2</v>
      </c>
      <c r="E304">
        <f t="shared" si="10"/>
        <v>1.8242122719734712</v>
      </c>
    </row>
    <row r="305" spans="1:5">
      <c r="A305" t="s">
        <v>88</v>
      </c>
      <c r="B305" s="13">
        <v>3.0009999999999999</v>
      </c>
      <c r="C305">
        <v>2.93</v>
      </c>
      <c r="D305" s="13">
        <f t="shared" si="9"/>
        <v>7.099999999999973E-2</v>
      </c>
      <c r="E305">
        <f t="shared" si="10"/>
        <v>2.3658780406531066</v>
      </c>
    </row>
    <row r="306" spans="1:5">
      <c r="A306" t="s">
        <v>89</v>
      </c>
      <c r="B306" s="13">
        <v>3.0019999999999998</v>
      </c>
      <c r="C306" s="14">
        <v>2.9209999999999998</v>
      </c>
      <c r="D306" s="13">
        <f t="shared" si="9"/>
        <v>8.0999999999999961E-2</v>
      </c>
      <c r="E306">
        <f t="shared" si="10"/>
        <v>2.6982011992005317</v>
      </c>
    </row>
    <row r="307" spans="1:5">
      <c r="A307" t="s">
        <v>90</v>
      </c>
      <c r="B307" s="13">
        <v>3.0009999999999999</v>
      </c>
      <c r="C307">
        <v>2.9260000000000002</v>
      </c>
      <c r="D307" s="13">
        <f t="shared" si="9"/>
        <v>7.4999999999999734E-2</v>
      </c>
      <c r="E307">
        <f t="shared" si="10"/>
        <v>2.4991669443518738</v>
      </c>
    </row>
  </sheetData>
  <sortState ref="K24:K38">
    <sortCondition ref="K24:K38"/>
  </sortState>
  <mergeCells count="1">
    <mergeCell ref="I1:T1"/>
  </mergeCell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2"/>
  <sheetViews>
    <sheetView workbookViewId="0">
      <selection activeCell="J40" sqref="J40"/>
    </sheetView>
  </sheetViews>
  <sheetFormatPr defaultColWidth="11" defaultRowHeight="15.75"/>
  <cols>
    <col min="2" max="2" width="10.875" style="2"/>
    <col min="3" max="3" width="12.5" style="2" customWidth="1"/>
    <col min="4" max="4" width="25.625" style="1" customWidth="1"/>
    <col min="5" max="5" width="10.875" style="2"/>
    <col min="6" max="6" width="12.875" style="2" customWidth="1"/>
    <col min="7" max="7" width="10.875" style="76"/>
    <col min="8" max="8" width="12.875" style="49" customWidth="1"/>
    <col min="9" max="9" width="13.5" customWidth="1"/>
    <col min="10" max="10" width="12.125" customWidth="1"/>
    <col min="13" max="14" width="10.875" style="2"/>
  </cols>
  <sheetData>
    <row r="1" spans="1:14">
      <c r="A1" s="101" t="s">
        <v>712</v>
      </c>
      <c r="B1" s="73"/>
      <c r="C1" s="73"/>
      <c r="D1" s="99"/>
      <c r="E1" s="73"/>
      <c r="F1" s="73"/>
      <c r="G1" s="101" t="s">
        <v>578</v>
      </c>
      <c r="H1" s="102"/>
    </row>
    <row r="2" spans="1:14" ht="47.25">
      <c r="A2" s="80" t="s">
        <v>702</v>
      </c>
      <c r="B2" s="103" t="s">
        <v>577</v>
      </c>
      <c r="C2" s="103" t="s">
        <v>710</v>
      </c>
      <c r="D2" s="80" t="s">
        <v>703</v>
      </c>
      <c r="E2" s="103" t="s">
        <v>569</v>
      </c>
      <c r="F2" s="103" t="s">
        <v>576</v>
      </c>
      <c r="G2" s="80" t="s">
        <v>20</v>
      </c>
      <c r="H2" s="97" t="s">
        <v>580</v>
      </c>
      <c r="J2" s="104"/>
      <c r="K2" s="105"/>
      <c r="L2" s="105"/>
      <c r="M2" s="106" t="s">
        <v>2</v>
      </c>
      <c r="N2" s="107" t="s">
        <v>726</v>
      </c>
    </row>
    <row r="3" spans="1:14">
      <c r="A3" s="76" t="s">
        <v>625</v>
      </c>
      <c r="B3" s="77" t="s">
        <v>564</v>
      </c>
      <c r="C3" s="77" t="s">
        <v>711</v>
      </c>
      <c r="D3" s="78" t="s">
        <v>644</v>
      </c>
      <c r="E3" s="77">
        <v>1</v>
      </c>
      <c r="F3" s="77" t="s">
        <v>572</v>
      </c>
      <c r="G3" s="35">
        <v>100</v>
      </c>
      <c r="H3" s="40">
        <v>12.330000000000041</v>
      </c>
      <c r="J3" s="114" t="s">
        <v>719</v>
      </c>
      <c r="K3" s="115"/>
      <c r="L3" s="109" t="s">
        <v>711</v>
      </c>
      <c r="M3" s="110">
        <v>1</v>
      </c>
      <c r="N3" s="111">
        <v>18</v>
      </c>
    </row>
    <row r="4" spans="1:14">
      <c r="A4" s="76" t="s">
        <v>626</v>
      </c>
      <c r="B4" s="77" t="s">
        <v>564</v>
      </c>
      <c r="C4" s="77" t="s">
        <v>711</v>
      </c>
      <c r="D4" s="78" t="s">
        <v>644</v>
      </c>
      <c r="E4" s="77">
        <v>2</v>
      </c>
      <c r="F4" s="77" t="s">
        <v>572</v>
      </c>
      <c r="G4" s="35">
        <v>100</v>
      </c>
      <c r="H4" s="40">
        <v>11.610000000000014</v>
      </c>
      <c r="J4" s="108"/>
      <c r="K4" s="109"/>
      <c r="L4" s="109" t="s">
        <v>720</v>
      </c>
      <c r="M4" s="110">
        <v>2</v>
      </c>
      <c r="N4" s="111">
        <v>36</v>
      </c>
    </row>
    <row r="5" spans="1:14">
      <c r="A5" s="76" t="s">
        <v>627</v>
      </c>
      <c r="B5" s="77" t="s">
        <v>564</v>
      </c>
      <c r="C5" s="77" t="s">
        <v>711</v>
      </c>
      <c r="D5" s="78" t="s">
        <v>644</v>
      </c>
      <c r="E5" s="77">
        <v>3</v>
      </c>
      <c r="F5" s="77" t="s">
        <v>572</v>
      </c>
      <c r="G5" s="35">
        <v>100</v>
      </c>
      <c r="H5" s="40">
        <v>12.389999999999986</v>
      </c>
      <c r="J5" s="108"/>
      <c r="K5" s="109"/>
      <c r="L5" s="109" t="s">
        <v>722</v>
      </c>
      <c r="M5" s="110">
        <v>1</v>
      </c>
      <c r="N5" s="111">
        <v>18</v>
      </c>
    </row>
    <row r="6" spans="1:14">
      <c r="A6" s="76" t="s">
        <v>628</v>
      </c>
      <c r="B6" s="77" t="s">
        <v>331</v>
      </c>
      <c r="C6" s="77" t="s">
        <v>711</v>
      </c>
      <c r="D6" s="78" t="s">
        <v>644</v>
      </c>
      <c r="E6" s="77">
        <v>1</v>
      </c>
      <c r="F6" s="77" t="s">
        <v>572</v>
      </c>
      <c r="G6" s="35">
        <v>100</v>
      </c>
      <c r="H6" s="40">
        <v>0.4799999999999045</v>
      </c>
      <c r="J6" s="108"/>
      <c r="K6" s="109"/>
      <c r="L6" s="109" t="s">
        <v>721</v>
      </c>
      <c r="M6" s="110">
        <v>4</v>
      </c>
      <c r="N6" s="111">
        <v>72</v>
      </c>
    </row>
    <row r="7" spans="1:14">
      <c r="A7" s="76" t="s">
        <v>629</v>
      </c>
      <c r="B7" s="77" t="s">
        <v>331</v>
      </c>
      <c r="C7" s="77" t="s">
        <v>711</v>
      </c>
      <c r="D7" s="78" t="s">
        <v>644</v>
      </c>
      <c r="E7" s="77">
        <v>2</v>
      </c>
      <c r="F7" s="77" t="s">
        <v>572</v>
      </c>
      <c r="G7" s="35">
        <v>100</v>
      </c>
      <c r="H7" s="40">
        <v>0</v>
      </c>
      <c r="J7" s="108"/>
      <c r="K7" s="109"/>
      <c r="L7" s="109" t="s">
        <v>723</v>
      </c>
      <c r="M7" s="110">
        <v>1</v>
      </c>
      <c r="N7" s="111">
        <v>36</v>
      </c>
    </row>
    <row r="8" spans="1:14">
      <c r="A8" s="76" t="s">
        <v>630</v>
      </c>
      <c r="B8" s="77" t="s">
        <v>331</v>
      </c>
      <c r="C8" s="77" t="s">
        <v>711</v>
      </c>
      <c r="D8" s="78" t="s">
        <v>644</v>
      </c>
      <c r="E8" s="77">
        <v>3</v>
      </c>
      <c r="F8" s="77" t="s">
        <v>572</v>
      </c>
      <c r="G8" s="35">
        <v>100</v>
      </c>
      <c r="H8" s="40">
        <v>0.33000000000004093</v>
      </c>
      <c r="J8" s="108"/>
      <c r="K8" s="109"/>
      <c r="L8" s="109" t="s">
        <v>725</v>
      </c>
      <c r="M8" s="110">
        <v>5</v>
      </c>
      <c r="N8" s="111">
        <v>90</v>
      </c>
    </row>
    <row r="9" spans="1:14">
      <c r="A9" s="76" t="s">
        <v>631</v>
      </c>
      <c r="B9" s="77" t="s">
        <v>565</v>
      </c>
      <c r="C9" s="77" t="s">
        <v>711</v>
      </c>
      <c r="D9" s="78" t="s">
        <v>644</v>
      </c>
      <c r="E9" s="77">
        <v>1</v>
      </c>
      <c r="F9" s="77" t="s">
        <v>572</v>
      </c>
      <c r="G9" s="35">
        <v>100</v>
      </c>
      <c r="H9" s="40">
        <v>13.199999999999932</v>
      </c>
      <c r="J9" s="112"/>
      <c r="K9" s="3"/>
      <c r="L9" s="3" t="s">
        <v>724</v>
      </c>
      <c r="M9" s="4">
        <v>1</v>
      </c>
      <c r="N9" s="113">
        <v>18</v>
      </c>
    </row>
    <row r="10" spans="1:14">
      <c r="A10" s="76" t="s">
        <v>632</v>
      </c>
      <c r="B10" s="77" t="s">
        <v>565</v>
      </c>
      <c r="C10" s="77" t="s">
        <v>711</v>
      </c>
      <c r="D10" s="78" t="s">
        <v>644</v>
      </c>
      <c r="E10" s="77">
        <v>2</v>
      </c>
      <c r="F10" s="77" t="s">
        <v>572</v>
      </c>
      <c r="G10" s="35">
        <v>100</v>
      </c>
      <c r="H10" s="40">
        <v>9.6899999999999409</v>
      </c>
    </row>
    <row r="11" spans="1:14">
      <c r="A11" s="76" t="s">
        <v>633</v>
      </c>
      <c r="B11" s="77" t="s">
        <v>565</v>
      </c>
      <c r="C11" s="77" t="s">
        <v>711</v>
      </c>
      <c r="D11" s="78" t="s">
        <v>644</v>
      </c>
      <c r="E11" s="77">
        <v>3</v>
      </c>
      <c r="F11" s="77" t="s">
        <v>572</v>
      </c>
      <c r="G11" s="35">
        <v>100</v>
      </c>
      <c r="H11" s="40">
        <v>10.710000000000036</v>
      </c>
    </row>
    <row r="12" spans="1:14">
      <c r="A12" s="76" t="s">
        <v>634</v>
      </c>
      <c r="B12" s="77" t="s">
        <v>566</v>
      </c>
      <c r="C12" s="77" t="s">
        <v>711</v>
      </c>
      <c r="D12" s="78" t="s">
        <v>644</v>
      </c>
      <c r="E12" s="77">
        <v>1</v>
      </c>
      <c r="F12" s="77" t="s">
        <v>572</v>
      </c>
      <c r="G12" s="35">
        <v>100</v>
      </c>
      <c r="H12" s="40">
        <v>10.799999999999955</v>
      </c>
    </row>
    <row r="13" spans="1:14">
      <c r="A13" s="76" t="s">
        <v>635</v>
      </c>
      <c r="B13" s="77" t="s">
        <v>566</v>
      </c>
      <c r="C13" s="77" t="s">
        <v>711</v>
      </c>
      <c r="D13" s="78" t="s">
        <v>644</v>
      </c>
      <c r="E13" s="77">
        <v>2</v>
      </c>
      <c r="F13" s="77" t="s">
        <v>572</v>
      </c>
      <c r="G13" s="35">
        <v>100</v>
      </c>
      <c r="H13" s="40">
        <v>10.829999999999927</v>
      </c>
      <c r="I13" s="76"/>
      <c r="J13" s="76"/>
      <c r="K13" s="76"/>
      <c r="L13" s="76"/>
    </row>
    <row r="14" spans="1:14">
      <c r="A14" s="76" t="s">
        <v>636</v>
      </c>
      <c r="B14" s="77" t="s">
        <v>566</v>
      </c>
      <c r="C14" s="77" t="s">
        <v>711</v>
      </c>
      <c r="D14" s="78" t="s">
        <v>644</v>
      </c>
      <c r="E14" s="77">
        <v>3</v>
      </c>
      <c r="F14" s="77" t="s">
        <v>572</v>
      </c>
      <c r="G14" s="35">
        <v>88</v>
      </c>
      <c r="H14" s="40">
        <v>11.639999999999986</v>
      </c>
      <c r="I14" s="76"/>
      <c r="J14" s="76"/>
      <c r="K14" s="76"/>
      <c r="L14" s="76"/>
    </row>
    <row r="15" spans="1:14">
      <c r="A15" s="76" t="s">
        <v>637</v>
      </c>
      <c r="B15" s="77" t="s">
        <v>567</v>
      </c>
      <c r="C15" s="77" t="s">
        <v>711</v>
      </c>
      <c r="D15" s="78" t="s">
        <v>644</v>
      </c>
      <c r="E15" s="77">
        <v>1</v>
      </c>
      <c r="F15" s="77" t="s">
        <v>572</v>
      </c>
      <c r="G15" s="35">
        <v>100</v>
      </c>
      <c r="H15" s="40">
        <v>12.960000000000036</v>
      </c>
      <c r="I15" s="76"/>
      <c r="J15" s="76"/>
      <c r="K15" s="76"/>
      <c r="L15" s="76"/>
    </row>
    <row r="16" spans="1:14">
      <c r="A16" s="76" t="s">
        <v>638</v>
      </c>
      <c r="B16" s="77" t="s">
        <v>567</v>
      </c>
      <c r="C16" s="77" t="s">
        <v>711</v>
      </c>
      <c r="D16" s="78" t="s">
        <v>644</v>
      </c>
      <c r="E16" s="77">
        <v>2</v>
      </c>
      <c r="F16" s="77" t="s">
        <v>572</v>
      </c>
      <c r="G16" s="35">
        <v>100</v>
      </c>
      <c r="H16" s="40">
        <v>10.019999999999982</v>
      </c>
      <c r="I16" s="76"/>
      <c r="J16" s="76"/>
      <c r="K16" s="76"/>
      <c r="L16" s="76"/>
    </row>
    <row r="17" spans="1:12">
      <c r="A17" s="76" t="s">
        <v>639</v>
      </c>
      <c r="B17" s="77" t="s">
        <v>567</v>
      </c>
      <c r="C17" s="77" t="s">
        <v>711</v>
      </c>
      <c r="D17" s="78" t="s">
        <v>644</v>
      </c>
      <c r="E17" s="77">
        <v>3</v>
      </c>
      <c r="F17" s="77" t="s">
        <v>572</v>
      </c>
      <c r="G17" s="35">
        <v>100</v>
      </c>
      <c r="H17" s="40">
        <v>11.729999999999905</v>
      </c>
      <c r="I17" s="76"/>
      <c r="J17" s="76"/>
      <c r="K17" s="76"/>
      <c r="L17" s="76"/>
    </row>
    <row r="18" spans="1:12">
      <c r="A18" s="76" t="s">
        <v>640</v>
      </c>
      <c r="B18" s="77" t="s">
        <v>568</v>
      </c>
      <c r="C18" s="77" t="s">
        <v>711</v>
      </c>
      <c r="D18" s="78" t="s">
        <v>644</v>
      </c>
      <c r="E18" s="77">
        <v>1</v>
      </c>
      <c r="F18" s="77" t="s">
        <v>572</v>
      </c>
      <c r="G18" s="35">
        <v>100</v>
      </c>
      <c r="H18" s="40">
        <v>13.740000000000009</v>
      </c>
      <c r="I18" s="76"/>
      <c r="J18" s="76"/>
      <c r="K18" s="76"/>
      <c r="L18" s="76"/>
    </row>
    <row r="19" spans="1:12">
      <c r="A19" s="76" t="s">
        <v>641</v>
      </c>
      <c r="B19" s="77" t="s">
        <v>568</v>
      </c>
      <c r="C19" s="77" t="s">
        <v>711</v>
      </c>
      <c r="D19" s="78" t="s">
        <v>644</v>
      </c>
      <c r="E19" s="77">
        <v>2</v>
      </c>
      <c r="F19" s="77" t="s">
        <v>572</v>
      </c>
      <c r="G19" s="35">
        <v>100</v>
      </c>
      <c r="H19" s="40">
        <v>13.470000000000027</v>
      </c>
      <c r="I19" s="76"/>
      <c r="J19" s="76"/>
      <c r="K19" s="76"/>
      <c r="L19" s="76"/>
    </row>
    <row r="20" spans="1:12">
      <c r="A20" s="76" t="s">
        <v>642</v>
      </c>
      <c r="B20" s="77" t="s">
        <v>568</v>
      </c>
      <c r="C20" s="77" t="s">
        <v>711</v>
      </c>
      <c r="D20" s="78" t="s">
        <v>644</v>
      </c>
      <c r="E20" s="77">
        <v>3</v>
      </c>
      <c r="F20" s="77" t="s">
        <v>572</v>
      </c>
      <c r="G20" s="35">
        <v>100</v>
      </c>
      <c r="H20" s="40">
        <v>12.239999999999895</v>
      </c>
      <c r="I20" s="76"/>
      <c r="J20" s="76"/>
      <c r="K20" s="76"/>
      <c r="L20" s="76"/>
    </row>
    <row r="21" spans="1:12">
      <c r="A21" s="76" t="s">
        <v>289</v>
      </c>
      <c r="B21" s="77" t="s">
        <v>564</v>
      </c>
      <c r="C21" s="77" t="s">
        <v>717</v>
      </c>
      <c r="D21" s="78" t="s">
        <v>563</v>
      </c>
      <c r="E21" s="77">
        <v>1</v>
      </c>
      <c r="F21" s="77" t="s">
        <v>570</v>
      </c>
      <c r="G21" s="35">
        <v>100</v>
      </c>
      <c r="H21" s="40">
        <v>0.68999999999994088</v>
      </c>
      <c r="I21" s="76"/>
      <c r="J21" s="76"/>
      <c r="K21" s="76"/>
      <c r="L21" s="76"/>
    </row>
    <row r="22" spans="1:12">
      <c r="A22" s="76" t="s">
        <v>290</v>
      </c>
      <c r="B22" s="77" t="s">
        <v>564</v>
      </c>
      <c r="C22" s="77" t="s">
        <v>717</v>
      </c>
      <c r="D22" s="78" t="s">
        <v>563</v>
      </c>
      <c r="E22" s="77">
        <v>2</v>
      </c>
      <c r="F22" s="77" t="s">
        <v>570</v>
      </c>
      <c r="G22" s="35">
        <v>100</v>
      </c>
      <c r="H22" s="40">
        <v>0.9</v>
      </c>
      <c r="I22" s="76"/>
      <c r="J22" s="76"/>
      <c r="K22" s="76"/>
      <c r="L22" s="76"/>
    </row>
    <row r="23" spans="1:12">
      <c r="A23" s="76" t="s">
        <v>291</v>
      </c>
      <c r="B23" s="77" t="s">
        <v>564</v>
      </c>
      <c r="C23" s="77" t="s">
        <v>717</v>
      </c>
      <c r="D23" s="78" t="s">
        <v>563</v>
      </c>
      <c r="E23" s="77">
        <v>3</v>
      </c>
      <c r="F23" s="77" t="s">
        <v>570</v>
      </c>
      <c r="G23" s="35">
        <v>100</v>
      </c>
      <c r="H23" s="40">
        <v>1</v>
      </c>
      <c r="I23" s="76"/>
      <c r="J23" s="76"/>
      <c r="K23" s="76"/>
      <c r="L23" s="76"/>
    </row>
    <row r="24" spans="1:12">
      <c r="A24" s="76" t="s">
        <v>292</v>
      </c>
      <c r="B24" s="77" t="s">
        <v>331</v>
      </c>
      <c r="C24" s="77" t="s">
        <v>717</v>
      </c>
      <c r="D24" s="78" t="s">
        <v>563</v>
      </c>
      <c r="E24" s="77">
        <v>1</v>
      </c>
      <c r="F24" s="77" t="s">
        <v>570</v>
      </c>
      <c r="G24" s="35">
        <v>100</v>
      </c>
      <c r="H24" s="40">
        <v>1.6589999999999918</v>
      </c>
      <c r="I24" s="76"/>
      <c r="J24" s="76"/>
      <c r="K24" s="76"/>
      <c r="L24" s="76"/>
    </row>
    <row r="25" spans="1:12">
      <c r="A25" s="76" t="s">
        <v>293</v>
      </c>
      <c r="B25" s="77" t="s">
        <v>331</v>
      </c>
      <c r="C25" s="77" t="s">
        <v>717</v>
      </c>
      <c r="D25" s="78" t="s">
        <v>563</v>
      </c>
      <c r="E25" s="77">
        <v>2</v>
      </c>
      <c r="F25" s="77" t="s">
        <v>570</v>
      </c>
      <c r="G25" s="35">
        <v>100</v>
      </c>
      <c r="H25" s="40">
        <v>0.92999999999994998</v>
      </c>
      <c r="I25" s="76"/>
      <c r="J25" s="76"/>
      <c r="K25" s="76"/>
      <c r="L25" s="76"/>
    </row>
    <row r="26" spans="1:12">
      <c r="A26" s="76" t="s">
        <v>294</v>
      </c>
      <c r="B26" s="77" t="s">
        <v>331</v>
      </c>
      <c r="C26" s="77" t="s">
        <v>717</v>
      </c>
      <c r="D26" s="78" t="s">
        <v>563</v>
      </c>
      <c r="E26" s="77">
        <v>3</v>
      </c>
      <c r="F26" s="77" t="s">
        <v>570</v>
      </c>
      <c r="G26" s="35">
        <v>100</v>
      </c>
      <c r="H26" s="40">
        <v>2.09699999999998</v>
      </c>
      <c r="I26" s="76"/>
      <c r="J26" s="76"/>
      <c r="K26" s="76"/>
      <c r="L26" s="76"/>
    </row>
    <row r="27" spans="1:12">
      <c r="A27" s="76" t="s">
        <v>295</v>
      </c>
      <c r="B27" s="77" t="s">
        <v>565</v>
      </c>
      <c r="C27" s="77" t="s">
        <v>717</v>
      </c>
      <c r="D27" s="78" t="s">
        <v>563</v>
      </c>
      <c r="E27" s="77">
        <v>1</v>
      </c>
      <c r="F27" s="77" t="s">
        <v>570</v>
      </c>
      <c r="G27" s="35">
        <v>100</v>
      </c>
      <c r="H27" s="40">
        <v>0.23700000000008004</v>
      </c>
      <c r="I27" s="76"/>
      <c r="J27" s="76"/>
      <c r="K27" s="76"/>
      <c r="L27" s="76"/>
    </row>
    <row r="28" spans="1:12">
      <c r="A28" s="76" t="s">
        <v>296</v>
      </c>
      <c r="B28" s="77" t="s">
        <v>565</v>
      </c>
      <c r="C28" s="77" t="s">
        <v>717</v>
      </c>
      <c r="D28" s="78" t="s">
        <v>563</v>
      </c>
      <c r="E28" s="77">
        <v>2</v>
      </c>
      <c r="F28" s="77" t="s">
        <v>570</v>
      </c>
      <c r="G28" s="35">
        <v>100</v>
      </c>
      <c r="H28" s="40">
        <v>1.1100000000000136</v>
      </c>
    </row>
    <row r="29" spans="1:12">
      <c r="A29" s="76" t="s">
        <v>297</v>
      </c>
      <c r="B29" s="77" t="s">
        <v>565</v>
      </c>
      <c r="C29" s="77" t="s">
        <v>717</v>
      </c>
      <c r="D29" s="78" t="s">
        <v>563</v>
      </c>
      <c r="E29" s="77">
        <v>3</v>
      </c>
      <c r="F29" s="77" t="s">
        <v>570</v>
      </c>
      <c r="G29" s="35">
        <v>100</v>
      </c>
      <c r="H29" s="40">
        <v>1.8600000000000136</v>
      </c>
    </row>
    <row r="30" spans="1:12">
      <c r="A30" s="76" t="s">
        <v>298</v>
      </c>
      <c r="B30" s="77" t="s">
        <v>566</v>
      </c>
      <c r="C30" s="77" t="s">
        <v>717</v>
      </c>
      <c r="D30" s="78" t="s">
        <v>563</v>
      </c>
      <c r="E30" s="77">
        <v>1</v>
      </c>
      <c r="F30" s="77" t="s">
        <v>570</v>
      </c>
      <c r="G30" s="35">
        <v>100</v>
      </c>
      <c r="H30" s="40">
        <v>0.77999999999997272</v>
      </c>
    </row>
    <row r="31" spans="1:12">
      <c r="A31" s="76" t="s">
        <v>299</v>
      </c>
      <c r="B31" s="77" t="s">
        <v>566</v>
      </c>
      <c r="C31" s="77" t="s">
        <v>717</v>
      </c>
      <c r="D31" s="78" t="s">
        <v>563</v>
      </c>
      <c r="E31" s="77">
        <v>2</v>
      </c>
      <c r="F31" s="77" t="s">
        <v>570</v>
      </c>
      <c r="G31" s="35">
        <v>100</v>
      </c>
      <c r="H31" s="40">
        <v>1.4</v>
      </c>
    </row>
    <row r="32" spans="1:12">
      <c r="A32" s="76" t="s">
        <v>300</v>
      </c>
      <c r="B32" s="77" t="s">
        <v>566</v>
      </c>
      <c r="C32" s="77" t="s">
        <v>717</v>
      </c>
      <c r="D32" s="78" t="s">
        <v>563</v>
      </c>
      <c r="E32" s="77">
        <v>3</v>
      </c>
      <c r="F32" s="77" t="s">
        <v>570</v>
      </c>
      <c r="G32" s="35">
        <v>100</v>
      </c>
      <c r="H32" s="40">
        <v>0.7</v>
      </c>
    </row>
    <row r="33" spans="1:8">
      <c r="A33" s="76" t="s">
        <v>301</v>
      </c>
      <c r="B33" s="77" t="s">
        <v>567</v>
      </c>
      <c r="C33" s="77" t="s">
        <v>717</v>
      </c>
      <c r="D33" s="78" t="s">
        <v>563</v>
      </c>
      <c r="E33" s="77">
        <v>1</v>
      </c>
      <c r="F33" s="77" t="s">
        <v>570</v>
      </c>
      <c r="G33" s="35">
        <v>100</v>
      </c>
      <c r="H33" s="40">
        <v>0.95999999999992269</v>
      </c>
    </row>
    <row r="34" spans="1:8">
      <c r="A34" s="76" t="s">
        <v>302</v>
      </c>
      <c r="B34" s="77" t="s">
        <v>567</v>
      </c>
      <c r="C34" s="77" t="s">
        <v>717</v>
      </c>
      <c r="D34" s="78" t="s">
        <v>563</v>
      </c>
      <c r="E34" s="77">
        <v>2</v>
      </c>
      <c r="F34" s="77" t="s">
        <v>570</v>
      </c>
      <c r="G34" s="35">
        <v>100</v>
      </c>
      <c r="H34" s="40">
        <v>0.67200000000002547</v>
      </c>
    </row>
    <row r="35" spans="1:8">
      <c r="A35" s="76" t="s">
        <v>303</v>
      </c>
      <c r="B35" s="77" t="s">
        <v>567</v>
      </c>
      <c r="C35" s="77" t="s">
        <v>717</v>
      </c>
      <c r="D35" s="78" t="s">
        <v>563</v>
      </c>
      <c r="E35" s="77">
        <v>3</v>
      </c>
      <c r="F35" s="77" t="s">
        <v>570</v>
      </c>
      <c r="G35" s="35">
        <v>100</v>
      </c>
      <c r="H35" s="40">
        <v>0.9</v>
      </c>
    </row>
    <row r="36" spans="1:8">
      <c r="A36" s="76" t="s">
        <v>304</v>
      </c>
      <c r="B36" s="77" t="s">
        <v>568</v>
      </c>
      <c r="C36" s="77" t="s">
        <v>717</v>
      </c>
      <c r="D36" s="78" t="s">
        <v>563</v>
      </c>
      <c r="E36" s="77">
        <v>1</v>
      </c>
      <c r="F36" s="77" t="s">
        <v>570</v>
      </c>
      <c r="G36" s="35">
        <v>100</v>
      </c>
      <c r="H36" s="40">
        <v>0.99000000000000909</v>
      </c>
    </row>
    <row r="37" spans="1:8">
      <c r="A37" s="76" t="s">
        <v>305</v>
      </c>
      <c r="B37" s="77" t="s">
        <v>568</v>
      </c>
      <c r="C37" s="77" t="s">
        <v>717</v>
      </c>
      <c r="D37" s="78" t="s">
        <v>563</v>
      </c>
      <c r="E37" s="77">
        <v>2</v>
      </c>
      <c r="F37" s="77" t="s">
        <v>570</v>
      </c>
      <c r="G37" s="35">
        <v>100</v>
      </c>
      <c r="H37" s="40">
        <v>0.4</v>
      </c>
    </row>
    <row r="38" spans="1:8">
      <c r="A38" s="76" t="s">
        <v>306</v>
      </c>
      <c r="B38" s="77" t="s">
        <v>568</v>
      </c>
      <c r="C38" s="77" t="s">
        <v>717</v>
      </c>
      <c r="D38" s="78" t="s">
        <v>563</v>
      </c>
      <c r="E38" s="77">
        <v>3</v>
      </c>
      <c r="F38" s="77" t="s">
        <v>570</v>
      </c>
      <c r="G38" s="35">
        <v>100</v>
      </c>
      <c r="H38" s="40">
        <v>0.26999999999998181</v>
      </c>
    </row>
    <row r="39" spans="1:8">
      <c r="A39" s="76" t="s">
        <v>73</v>
      </c>
      <c r="B39" s="77" t="s">
        <v>564</v>
      </c>
      <c r="C39" s="77" t="s">
        <v>717</v>
      </c>
      <c r="D39" s="78" t="s">
        <v>562</v>
      </c>
      <c r="E39" s="77">
        <v>1</v>
      </c>
      <c r="F39" s="77" t="s">
        <v>570</v>
      </c>
      <c r="G39" s="35">
        <v>100</v>
      </c>
      <c r="H39" s="40">
        <v>0.80999999999994543</v>
      </c>
    </row>
    <row r="40" spans="1:8">
      <c r="A40" s="76" t="s">
        <v>74</v>
      </c>
      <c r="B40" s="77" t="s">
        <v>564</v>
      </c>
      <c r="C40" s="77" t="s">
        <v>717</v>
      </c>
      <c r="D40" s="78" t="s">
        <v>562</v>
      </c>
      <c r="E40" s="77">
        <v>2</v>
      </c>
      <c r="F40" s="77" t="s">
        <v>570</v>
      </c>
      <c r="G40" s="35">
        <v>100</v>
      </c>
      <c r="H40" s="40">
        <v>0.48000000000001819</v>
      </c>
    </row>
    <row r="41" spans="1:8">
      <c r="A41" s="76" t="s">
        <v>75</v>
      </c>
      <c r="B41" s="77" t="s">
        <v>564</v>
      </c>
      <c r="C41" s="77" t="s">
        <v>717</v>
      </c>
      <c r="D41" s="78" t="s">
        <v>562</v>
      </c>
      <c r="E41" s="77">
        <v>3</v>
      </c>
      <c r="F41" s="77" t="s">
        <v>570</v>
      </c>
      <c r="G41" s="35">
        <v>100</v>
      </c>
      <c r="H41" s="40">
        <v>0.36000000000001364</v>
      </c>
    </row>
    <row r="42" spans="1:8">
      <c r="A42" s="76" t="s">
        <v>76</v>
      </c>
      <c r="B42" s="77" t="s">
        <v>331</v>
      </c>
      <c r="C42" s="77" t="s">
        <v>717</v>
      </c>
      <c r="D42" s="78" t="s">
        <v>562</v>
      </c>
      <c r="E42" s="77">
        <v>1</v>
      </c>
      <c r="F42" s="77" t="s">
        <v>570</v>
      </c>
      <c r="G42" s="35">
        <v>100</v>
      </c>
      <c r="H42" s="40">
        <v>0.93000000000006366</v>
      </c>
    </row>
    <row r="43" spans="1:8">
      <c r="A43" s="76" t="s">
        <v>77</v>
      </c>
      <c r="B43" s="77" t="s">
        <v>331</v>
      </c>
      <c r="C43" s="77" t="s">
        <v>717</v>
      </c>
      <c r="D43" s="78" t="s">
        <v>562</v>
      </c>
      <c r="E43" s="77">
        <v>2</v>
      </c>
      <c r="F43" s="77" t="s">
        <v>570</v>
      </c>
      <c r="G43" s="35">
        <v>100</v>
      </c>
      <c r="H43" s="40">
        <v>0.93000000000006366</v>
      </c>
    </row>
    <row r="44" spans="1:8">
      <c r="A44" s="76" t="s">
        <v>78</v>
      </c>
      <c r="B44" s="77" t="s">
        <v>331</v>
      </c>
      <c r="C44" s="77" t="s">
        <v>717</v>
      </c>
      <c r="D44" s="78" t="s">
        <v>562</v>
      </c>
      <c r="E44" s="77">
        <v>3</v>
      </c>
      <c r="F44" s="77" t="s">
        <v>570</v>
      </c>
      <c r="G44" s="35">
        <v>100</v>
      </c>
      <c r="H44" s="40">
        <v>1.1999999999999318</v>
      </c>
    </row>
    <row r="45" spans="1:8">
      <c r="A45" s="76" t="s">
        <v>79</v>
      </c>
      <c r="B45" s="77" t="s">
        <v>565</v>
      </c>
      <c r="C45" s="77" t="s">
        <v>717</v>
      </c>
      <c r="D45" s="78" t="s">
        <v>562</v>
      </c>
      <c r="E45" s="77">
        <v>1</v>
      </c>
      <c r="F45" s="77" t="s">
        <v>570</v>
      </c>
      <c r="G45" s="35">
        <v>100</v>
      </c>
      <c r="H45" s="40">
        <v>0.57000000000005002</v>
      </c>
    </row>
    <row r="46" spans="1:8">
      <c r="A46" s="76" t="s">
        <v>80</v>
      </c>
      <c r="B46" s="77" t="s">
        <v>565</v>
      </c>
      <c r="C46" s="77" t="s">
        <v>717</v>
      </c>
      <c r="D46" s="78" t="s">
        <v>562</v>
      </c>
      <c r="E46" s="77">
        <v>2</v>
      </c>
      <c r="F46" s="77" t="s">
        <v>570</v>
      </c>
      <c r="G46" s="35">
        <v>100</v>
      </c>
      <c r="H46" s="40">
        <v>0</v>
      </c>
    </row>
    <row r="47" spans="1:8">
      <c r="A47" s="76" t="s">
        <v>81</v>
      </c>
      <c r="B47" s="77" t="s">
        <v>565</v>
      </c>
      <c r="C47" s="77" t="s">
        <v>717</v>
      </c>
      <c r="D47" s="78" t="s">
        <v>562</v>
      </c>
      <c r="E47" s="77">
        <v>3</v>
      </c>
      <c r="F47" s="77" t="s">
        <v>570</v>
      </c>
      <c r="G47" s="35">
        <v>100</v>
      </c>
      <c r="H47" s="40">
        <v>0.36000000000001364</v>
      </c>
    </row>
    <row r="48" spans="1:8">
      <c r="A48" s="76" t="s">
        <v>82</v>
      </c>
      <c r="B48" s="77" t="s">
        <v>566</v>
      </c>
      <c r="C48" s="77" t="s">
        <v>717</v>
      </c>
      <c r="D48" s="78" t="s">
        <v>562</v>
      </c>
      <c r="E48" s="77">
        <v>1</v>
      </c>
      <c r="F48" s="77" t="s">
        <v>570</v>
      </c>
      <c r="G48" s="35">
        <v>100</v>
      </c>
      <c r="H48" s="40">
        <v>0.68999999999994088</v>
      </c>
    </row>
    <row r="49" spans="1:8">
      <c r="A49" s="76" t="s">
        <v>83</v>
      </c>
      <c r="B49" s="77" t="s">
        <v>566</v>
      </c>
      <c r="C49" s="77" t="s">
        <v>717</v>
      </c>
      <c r="D49" s="78" t="s">
        <v>562</v>
      </c>
      <c r="E49" s="77">
        <v>2</v>
      </c>
      <c r="F49" s="77" t="s">
        <v>570</v>
      </c>
      <c r="G49" s="35">
        <v>100</v>
      </c>
      <c r="H49" s="40">
        <v>0</v>
      </c>
    </row>
    <row r="50" spans="1:8">
      <c r="A50" s="76" t="s">
        <v>84</v>
      </c>
      <c r="B50" s="77" t="s">
        <v>566</v>
      </c>
      <c r="C50" s="77" t="s">
        <v>717</v>
      </c>
      <c r="D50" s="78" t="s">
        <v>562</v>
      </c>
      <c r="E50" s="77">
        <v>3</v>
      </c>
      <c r="F50" s="77" t="s">
        <v>570</v>
      </c>
      <c r="G50" s="35">
        <v>100</v>
      </c>
      <c r="H50" s="40">
        <v>0</v>
      </c>
    </row>
    <row r="51" spans="1:8">
      <c r="A51" s="76" t="s">
        <v>85</v>
      </c>
      <c r="B51" s="77" t="s">
        <v>567</v>
      </c>
      <c r="C51" s="77" t="s">
        <v>717</v>
      </c>
      <c r="D51" s="78" t="s">
        <v>562</v>
      </c>
      <c r="E51" s="77">
        <v>1</v>
      </c>
      <c r="F51" s="77" t="s">
        <v>570</v>
      </c>
      <c r="G51" s="35">
        <v>100</v>
      </c>
      <c r="H51" s="40">
        <v>1.1699999999999591</v>
      </c>
    </row>
    <row r="52" spans="1:8">
      <c r="A52" s="76" t="s">
        <v>86</v>
      </c>
      <c r="B52" s="77" t="s">
        <v>567</v>
      </c>
      <c r="C52" s="77" t="s">
        <v>717</v>
      </c>
      <c r="D52" s="78" t="s">
        <v>562</v>
      </c>
      <c r="E52" s="77">
        <v>2</v>
      </c>
      <c r="F52" s="77" t="s">
        <v>570</v>
      </c>
      <c r="G52" s="35">
        <v>100</v>
      </c>
      <c r="H52" s="40">
        <v>0</v>
      </c>
    </row>
    <row r="53" spans="1:8">
      <c r="A53" s="76" t="s">
        <v>87</v>
      </c>
      <c r="B53" s="77" t="s">
        <v>567</v>
      </c>
      <c r="C53" s="77" t="s">
        <v>717</v>
      </c>
      <c r="D53" s="78" t="s">
        <v>562</v>
      </c>
      <c r="E53" s="77">
        <v>3</v>
      </c>
      <c r="F53" s="77" t="s">
        <v>570</v>
      </c>
      <c r="G53" s="35">
        <v>100</v>
      </c>
      <c r="H53" s="40">
        <v>0</v>
      </c>
    </row>
    <row r="54" spans="1:8">
      <c r="A54" s="76" t="s">
        <v>88</v>
      </c>
      <c r="B54" s="77" t="s">
        <v>568</v>
      </c>
      <c r="C54" s="77" t="s">
        <v>717</v>
      </c>
      <c r="D54" s="78" t="s">
        <v>562</v>
      </c>
      <c r="E54" s="77">
        <v>1</v>
      </c>
      <c r="F54" s="77" t="s">
        <v>570</v>
      </c>
      <c r="G54" s="35">
        <v>100</v>
      </c>
      <c r="H54" s="40">
        <v>0.24000000000000909</v>
      </c>
    </row>
    <row r="55" spans="1:8">
      <c r="A55" s="76" t="s">
        <v>89</v>
      </c>
      <c r="B55" s="77" t="s">
        <v>568</v>
      </c>
      <c r="C55" s="77" t="s">
        <v>717</v>
      </c>
      <c r="D55" s="78" t="s">
        <v>562</v>
      </c>
      <c r="E55" s="77">
        <v>2</v>
      </c>
      <c r="F55" s="77" t="s">
        <v>570</v>
      </c>
      <c r="G55" s="35">
        <v>100</v>
      </c>
      <c r="H55" s="40">
        <v>0.93000000000006366</v>
      </c>
    </row>
    <row r="56" spans="1:8">
      <c r="A56" s="76" t="s">
        <v>90</v>
      </c>
      <c r="B56" s="77" t="s">
        <v>568</v>
      </c>
      <c r="C56" s="77" t="s">
        <v>717</v>
      </c>
      <c r="D56" s="78" t="s">
        <v>562</v>
      </c>
      <c r="E56" s="77">
        <v>3</v>
      </c>
      <c r="F56" s="77" t="s">
        <v>570</v>
      </c>
      <c r="G56" s="35">
        <v>100</v>
      </c>
      <c r="H56" s="40">
        <v>0</v>
      </c>
    </row>
    <row r="57" spans="1:8">
      <c r="A57" s="76" t="s">
        <v>145</v>
      </c>
      <c r="B57" s="77" t="s">
        <v>564</v>
      </c>
      <c r="C57" s="77" t="s">
        <v>714</v>
      </c>
      <c r="D57" s="78" t="s">
        <v>557</v>
      </c>
      <c r="E57" s="77">
        <v>1</v>
      </c>
      <c r="F57" s="77" t="s">
        <v>570</v>
      </c>
      <c r="G57" s="35">
        <v>100</v>
      </c>
      <c r="H57" s="40">
        <v>0.2</v>
      </c>
    </row>
    <row r="58" spans="1:8">
      <c r="A58" s="76" t="s">
        <v>146</v>
      </c>
      <c r="B58" s="77" t="s">
        <v>564</v>
      </c>
      <c r="C58" s="77" t="s">
        <v>714</v>
      </c>
      <c r="D58" s="78" t="s">
        <v>557</v>
      </c>
      <c r="E58" s="77">
        <v>2</v>
      </c>
      <c r="F58" s="77" t="s">
        <v>570</v>
      </c>
      <c r="G58" s="35">
        <v>100</v>
      </c>
      <c r="H58" s="40">
        <v>0.2</v>
      </c>
    </row>
    <row r="59" spans="1:8">
      <c r="A59" s="76" t="s">
        <v>147</v>
      </c>
      <c r="B59" s="77" t="s">
        <v>564</v>
      </c>
      <c r="C59" s="77" t="s">
        <v>714</v>
      </c>
      <c r="D59" s="78" t="s">
        <v>557</v>
      </c>
      <c r="E59" s="77">
        <v>3</v>
      </c>
      <c r="F59" s="77" t="s">
        <v>570</v>
      </c>
      <c r="G59" s="35">
        <v>100</v>
      </c>
      <c r="H59" s="40">
        <v>0.6</v>
      </c>
    </row>
    <row r="60" spans="1:8">
      <c r="A60" s="76" t="s">
        <v>148</v>
      </c>
      <c r="B60" s="77" t="s">
        <v>331</v>
      </c>
      <c r="C60" s="77" t="s">
        <v>714</v>
      </c>
      <c r="D60" s="78" t="s">
        <v>557</v>
      </c>
      <c r="E60" s="77">
        <v>1</v>
      </c>
      <c r="F60" s="77" t="s">
        <v>570</v>
      </c>
      <c r="G60" s="35">
        <v>100</v>
      </c>
      <c r="H60" s="40">
        <v>0.3</v>
      </c>
    </row>
    <row r="61" spans="1:8">
      <c r="A61" s="76" t="s">
        <v>149</v>
      </c>
      <c r="B61" s="77" t="s">
        <v>331</v>
      </c>
      <c r="C61" s="77" t="s">
        <v>714</v>
      </c>
      <c r="D61" s="78" t="s">
        <v>557</v>
      </c>
      <c r="E61" s="77">
        <v>2</v>
      </c>
      <c r="F61" s="77" t="s">
        <v>570</v>
      </c>
      <c r="G61" s="35">
        <v>100</v>
      </c>
      <c r="H61" s="40">
        <v>1.1000000000000001</v>
      </c>
    </row>
    <row r="62" spans="1:8">
      <c r="A62" s="76" t="s">
        <v>150</v>
      </c>
      <c r="B62" s="77" t="s">
        <v>331</v>
      </c>
      <c r="C62" s="77" t="s">
        <v>714</v>
      </c>
      <c r="D62" s="78" t="s">
        <v>557</v>
      </c>
      <c r="E62" s="77">
        <v>3</v>
      </c>
      <c r="F62" s="77" t="s">
        <v>570</v>
      </c>
      <c r="G62" s="35">
        <v>100</v>
      </c>
      <c r="H62" s="40">
        <v>0.2</v>
      </c>
    </row>
    <row r="63" spans="1:8">
      <c r="A63" s="76" t="s">
        <v>151</v>
      </c>
      <c r="B63" s="77" t="s">
        <v>565</v>
      </c>
      <c r="C63" s="77" t="s">
        <v>714</v>
      </c>
      <c r="D63" s="78" t="s">
        <v>557</v>
      </c>
      <c r="E63" s="77">
        <v>1</v>
      </c>
      <c r="F63" s="77" t="s">
        <v>570</v>
      </c>
      <c r="G63" s="35">
        <v>100</v>
      </c>
      <c r="H63" s="40">
        <v>1.0199999999999818</v>
      </c>
    </row>
    <row r="64" spans="1:8">
      <c r="A64" s="76" t="s">
        <v>152</v>
      </c>
      <c r="B64" s="77" t="s">
        <v>565</v>
      </c>
      <c r="C64" s="77" t="s">
        <v>714</v>
      </c>
      <c r="D64" s="78" t="s">
        <v>557</v>
      </c>
      <c r="E64" s="77">
        <v>2</v>
      </c>
      <c r="F64" s="77" t="s">
        <v>570</v>
      </c>
      <c r="G64" s="35">
        <v>100</v>
      </c>
      <c r="H64" s="40">
        <v>0.2</v>
      </c>
    </row>
    <row r="65" spans="1:8">
      <c r="A65" s="76" t="s">
        <v>153</v>
      </c>
      <c r="B65" s="77" t="s">
        <v>565</v>
      </c>
      <c r="C65" s="77" t="s">
        <v>714</v>
      </c>
      <c r="D65" s="78" t="s">
        <v>557</v>
      </c>
      <c r="E65" s="77">
        <v>3</v>
      </c>
      <c r="F65" s="77" t="s">
        <v>570</v>
      </c>
      <c r="G65" s="35">
        <v>100</v>
      </c>
      <c r="H65" s="40">
        <v>0.42899999999997362</v>
      </c>
    </row>
    <row r="66" spans="1:8">
      <c r="A66" s="76" t="s">
        <v>154</v>
      </c>
      <c r="B66" s="77" t="s">
        <v>566</v>
      </c>
      <c r="C66" s="77" t="s">
        <v>714</v>
      </c>
      <c r="D66" s="78" t="s">
        <v>557</v>
      </c>
      <c r="E66" s="77">
        <v>1</v>
      </c>
      <c r="F66" s="77" t="s">
        <v>570</v>
      </c>
      <c r="G66" s="35">
        <v>100</v>
      </c>
      <c r="H66" s="40">
        <v>1</v>
      </c>
    </row>
    <row r="67" spans="1:8">
      <c r="A67" s="76" t="s">
        <v>155</v>
      </c>
      <c r="B67" s="77" t="s">
        <v>566</v>
      </c>
      <c r="C67" s="77" t="s">
        <v>714</v>
      </c>
      <c r="D67" s="78" t="s">
        <v>557</v>
      </c>
      <c r="E67" s="77">
        <v>2</v>
      </c>
      <c r="F67" s="77" t="s">
        <v>570</v>
      </c>
      <c r="G67" s="35">
        <v>100</v>
      </c>
      <c r="H67" s="40">
        <v>0.3</v>
      </c>
    </row>
    <row r="68" spans="1:8">
      <c r="A68" s="76" t="s">
        <v>156</v>
      </c>
      <c r="B68" s="77" t="s">
        <v>566</v>
      </c>
      <c r="C68" s="77" t="s">
        <v>714</v>
      </c>
      <c r="D68" s="78" t="s">
        <v>557</v>
      </c>
      <c r="E68" s="77">
        <v>3</v>
      </c>
      <c r="F68" s="77" t="s">
        <v>570</v>
      </c>
      <c r="G68" s="35">
        <v>100</v>
      </c>
      <c r="H68" s="40">
        <v>1.1000000000000001</v>
      </c>
    </row>
    <row r="69" spans="1:8">
      <c r="A69" s="76" t="s">
        <v>157</v>
      </c>
      <c r="B69" s="77" t="s">
        <v>567</v>
      </c>
      <c r="C69" s="77" t="s">
        <v>714</v>
      </c>
      <c r="D69" s="78" t="s">
        <v>557</v>
      </c>
      <c r="E69" s="77">
        <v>1</v>
      </c>
      <c r="F69" s="77" t="s">
        <v>570</v>
      </c>
      <c r="G69" s="35">
        <v>100</v>
      </c>
      <c r="H69" s="40">
        <v>0</v>
      </c>
    </row>
    <row r="70" spans="1:8">
      <c r="A70" s="76" t="s">
        <v>158</v>
      </c>
      <c r="B70" s="77" t="s">
        <v>567</v>
      </c>
      <c r="C70" s="77" t="s">
        <v>714</v>
      </c>
      <c r="D70" s="78" t="s">
        <v>557</v>
      </c>
      <c r="E70" s="77">
        <v>2</v>
      </c>
      <c r="F70" s="77" t="s">
        <v>570</v>
      </c>
      <c r="G70" s="35">
        <v>100</v>
      </c>
      <c r="H70" s="40">
        <v>1.1000000000000001</v>
      </c>
    </row>
    <row r="71" spans="1:8">
      <c r="A71" s="76" t="s">
        <v>159</v>
      </c>
      <c r="B71" s="77" t="s">
        <v>567</v>
      </c>
      <c r="C71" s="77" t="s">
        <v>714</v>
      </c>
      <c r="D71" s="78" t="s">
        <v>557</v>
      </c>
      <c r="E71" s="77">
        <v>3</v>
      </c>
      <c r="F71" s="77" t="s">
        <v>570</v>
      </c>
      <c r="G71" s="35">
        <v>100</v>
      </c>
      <c r="H71" s="40">
        <v>0.5</v>
      </c>
    </row>
    <row r="72" spans="1:8">
      <c r="A72" s="76" t="s">
        <v>160</v>
      </c>
      <c r="B72" s="77" t="s">
        <v>568</v>
      </c>
      <c r="C72" s="77" t="s">
        <v>714</v>
      </c>
      <c r="D72" s="78" t="s">
        <v>557</v>
      </c>
      <c r="E72" s="77">
        <v>1</v>
      </c>
      <c r="F72" s="77" t="s">
        <v>570</v>
      </c>
      <c r="G72" s="35">
        <v>100</v>
      </c>
      <c r="H72" s="40">
        <v>0.7</v>
      </c>
    </row>
    <row r="73" spans="1:8">
      <c r="A73" s="76" t="s">
        <v>161</v>
      </c>
      <c r="B73" s="77" t="s">
        <v>568</v>
      </c>
      <c r="C73" s="77" t="s">
        <v>714</v>
      </c>
      <c r="D73" s="78" t="s">
        <v>557</v>
      </c>
      <c r="E73" s="77">
        <v>2</v>
      </c>
      <c r="F73" s="77" t="s">
        <v>570</v>
      </c>
      <c r="G73" s="35">
        <v>100</v>
      </c>
      <c r="H73" s="40">
        <v>0.5</v>
      </c>
    </row>
    <row r="74" spans="1:8">
      <c r="A74" s="76" t="s">
        <v>162</v>
      </c>
      <c r="B74" s="77" t="s">
        <v>568</v>
      </c>
      <c r="C74" s="77" t="s">
        <v>714</v>
      </c>
      <c r="D74" s="78" t="s">
        <v>557</v>
      </c>
      <c r="E74" s="77">
        <v>3</v>
      </c>
      <c r="F74" s="77" t="s">
        <v>570</v>
      </c>
      <c r="G74" s="35">
        <v>100</v>
      </c>
      <c r="H74" s="40">
        <v>0.7</v>
      </c>
    </row>
    <row r="75" spans="1:8">
      <c r="A75" s="76" t="s">
        <v>199</v>
      </c>
      <c r="B75" s="77" t="s">
        <v>564</v>
      </c>
      <c r="C75" s="77" t="s">
        <v>715</v>
      </c>
      <c r="D75" s="78" t="s">
        <v>558</v>
      </c>
      <c r="E75" s="77">
        <v>1</v>
      </c>
      <c r="F75" s="77" t="s">
        <v>571</v>
      </c>
      <c r="G75" s="35">
        <v>100</v>
      </c>
      <c r="H75" s="40">
        <v>6.8999999999999773</v>
      </c>
    </row>
    <row r="76" spans="1:8">
      <c r="A76" s="76" t="s">
        <v>200</v>
      </c>
      <c r="B76" s="77" t="s">
        <v>564</v>
      </c>
      <c r="C76" s="77" t="s">
        <v>715</v>
      </c>
      <c r="D76" s="78" t="s">
        <v>558</v>
      </c>
      <c r="E76" s="77">
        <v>2</v>
      </c>
      <c r="F76" s="77" t="s">
        <v>571</v>
      </c>
      <c r="G76" s="35">
        <v>100</v>
      </c>
      <c r="H76" s="40">
        <v>7.4399999999999409</v>
      </c>
    </row>
    <row r="77" spans="1:8">
      <c r="A77" s="76" t="s">
        <v>201</v>
      </c>
      <c r="B77" s="77" t="s">
        <v>564</v>
      </c>
      <c r="C77" s="77" t="s">
        <v>715</v>
      </c>
      <c r="D77" s="78" t="s">
        <v>558</v>
      </c>
      <c r="E77" s="77">
        <v>3</v>
      </c>
      <c r="F77" s="77" t="s">
        <v>571</v>
      </c>
      <c r="G77" s="35">
        <v>100</v>
      </c>
      <c r="H77" s="40">
        <v>7.7699999999999818</v>
      </c>
    </row>
    <row r="78" spans="1:8">
      <c r="A78" s="76" t="s">
        <v>202</v>
      </c>
      <c r="B78" s="77" t="s">
        <v>331</v>
      </c>
      <c r="C78" s="77" t="s">
        <v>715</v>
      </c>
      <c r="D78" s="78" t="s">
        <v>558</v>
      </c>
      <c r="E78" s="77">
        <v>1</v>
      </c>
      <c r="F78" s="77" t="s">
        <v>571</v>
      </c>
      <c r="G78" s="35">
        <v>100</v>
      </c>
      <c r="H78" s="40">
        <v>5.3999999999999773</v>
      </c>
    </row>
    <row r="79" spans="1:8">
      <c r="A79" s="76" t="s">
        <v>203</v>
      </c>
      <c r="B79" s="77" t="s">
        <v>331</v>
      </c>
      <c r="C79" s="77" t="s">
        <v>715</v>
      </c>
      <c r="D79" s="78" t="s">
        <v>558</v>
      </c>
      <c r="E79" s="77">
        <v>2</v>
      </c>
      <c r="F79" s="77" t="s">
        <v>571</v>
      </c>
      <c r="G79" s="35">
        <v>100</v>
      </c>
      <c r="H79" s="40">
        <v>5.8</v>
      </c>
    </row>
    <row r="80" spans="1:8">
      <c r="A80" s="76" t="s">
        <v>204</v>
      </c>
      <c r="B80" s="77" t="s">
        <v>331</v>
      </c>
      <c r="C80" s="77" t="s">
        <v>715</v>
      </c>
      <c r="D80" s="78" t="s">
        <v>558</v>
      </c>
      <c r="E80" s="77">
        <v>3</v>
      </c>
      <c r="F80" s="77" t="s">
        <v>571</v>
      </c>
      <c r="G80" s="35">
        <v>100</v>
      </c>
      <c r="H80" s="40">
        <v>3.2</v>
      </c>
    </row>
    <row r="81" spans="1:8">
      <c r="A81" s="76" t="s">
        <v>205</v>
      </c>
      <c r="B81" s="77" t="s">
        <v>565</v>
      </c>
      <c r="C81" s="77" t="s">
        <v>715</v>
      </c>
      <c r="D81" s="78" t="s">
        <v>558</v>
      </c>
      <c r="E81" s="77">
        <v>1</v>
      </c>
      <c r="F81" s="77" t="s">
        <v>571</v>
      </c>
      <c r="G81" s="35">
        <v>100</v>
      </c>
      <c r="H81" s="40">
        <v>6.8009999999999309</v>
      </c>
    </row>
    <row r="82" spans="1:8">
      <c r="A82" s="76" t="s">
        <v>206</v>
      </c>
      <c r="B82" s="77" t="s">
        <v>565</v>
      </c>
      <c r="C82" s="77" t="s">
        <v>715</v>
      </c>
      <c r="D82" s="78" t="s">
        <v>558</v>
      </c>
      <c r="E82" s="77">
        <v>2</v>
      </c>
      <c r="F82" s="77" t="s">
        <v>571</v>
      </c>
      <c r="G82" s="35">
        <v>100</v>
      </c>
      <c r="H82" s="40">
        <v>8.8799999999998818</v>
      </c>
    </row>
    <row r="83" spans="1:8">
      <c r="A83" s="76" t="s">
        <v>207</v>
      </c>
      <c r="B83" s="77" t="s">
        <v>565</v>
      </c>
      <c r="C83" s="77" t="s">
        <v>715</v>
      </c>
      <c r="D83" s="78" t="s">
        <v>558</v>
      </c>
      <c r="E83" s="77">
        <v>3</v>
      </c>
      <c r="F83" s="77" t="s">
        <v>571</v>
      </c>
      <c r="G83" s="35">
        <v>100</v>
      </c>
      <c r="H83" s="40">
        <v>7.6500000000000909</v>
      </c>
    </row>
    <row r="84" spans="1:8">
      <c r="A84" s="76" t="s">
        <v>208</v>
      </c>
      <c r="B84" s="77" t="s">
        <v>566</v>
      </c>
      <c r="C84" s="77" t="s">
        <v>715</v>
      </c>
      <c r="D84" s="78" t="s">
        <v>558</v>
      </c>
      <c r="E84" s="77">
        <v>1</v>
      </c>
      <c r="F84" s="77" t="s">
        <v>571</v>
      </c>
      <c r="G84" s="35">
        <v>100</v>
      </c>
      <c r="H84" s="40">
        <v>6.6000000000000227</v>
      </c>
    </row>
    <row r="85" spans="1:8">
      <c r="A85" s="76" t="s">
        <v>209</v>
      </c>
      <c r="B85" s="77" t="s">
        <v>566</v>
      </c>
      <c r="C85" s="77" t="s">
        <v>715</v>
      </c>
      <c r="D85" s="78" t="s">
        <v>558</v>
      </c>
      <c r="E85" s="77">
        <v>2</v>
      </c>
      <c r="F85" s="77" t="s">
        <v>571</v>
      </c>
      <c r="G85" s="35">
        <v>100</v>
      </c>
      <c r="H85" s="40">
        <v>6.6599999999999682</v>
      </c>
    </row>
    <row r="86" spans="1:8">
      <c r="A86" s="76" t="s">
        <v>210</v>
      </c>
      <c r="B86" s="77" t="s">
        <v>566</v>
      </c>
      <c r="C86" s="77" t="s">
        <v>715</v>
      </c>
      <c r="D86" s="78" t="s">
        <v>558</v>
      </c>
      <c r="E86" s="77">
        <v>3</v>
      </c>
      <c r="F86" s="77" t="s">
        <v>571</v>
      </c>
      <c r="G86" s="35">
        <v>100</v>
      </c>
      <c r="H86" s="40">
        <v>7.2899999999999636</v>
      </c>
    </row>
    <row r="87" spans="1:8">
      <c r="A87" s="76" t="s">
        <v>211</v>
      </c>
      <c r="B87" s="77" t="s">
        <v>567</v>
      </c>
      <c r="C87" s="77" t="s">
        <v>715</v>
      </c>
      <c r="D87" s="78" t="s">
        <v>558</v>
      </c>
      <c r="E87" s="77">
        <v>1</v>
      </c>
      <c r="F87" s="77" t="s">
        <v>571</v>
      </c>
      <c r="G87" s="35">
        <v>100</v>
      </c>
      <c r="H87" s="40">
        <v>7.5600000000000591</v>
      </c>
    </row>
    <row r="88" spans="1:8">
      <c r="A88" s="76" t="s">
        <v>212</v>
      </c>
      <c r="B88" s="77" t="s">
        <v>567</v>
      </c>
      <c r="C88" s="77" t="s">
        <v>715</v>
      </c>
      <c r="D88" s="78" t="s">
        <v>558</v>
      </c>
      <c r="E88" s="77">
        <v>2</v>
      </c>
      <c r="F88" s="77" t="s">
        <v>571</v>
      </c>
      <c r="G88" s="35">
        <v>100</v>
      </c>
      <c r="H88" s="40">
        <v>8.4</v>
      </c>
    </row>
    <row r="89" spans="1:8">
      <c r="A89" s="76" t="s">
        <v>213</v>
      </c>
      <c r="B89" s="77" t="s">
        <v>567</v>
      </c>
      <c r="C89" s="77" t="s">
        <v>715</v>
      </c>
      <c r="D89" s="78" t="s">
        <v>558</v>
      </c>
      <c r="E89" s="77">
        <v>3</v>
      </c>
      <c r="F89" s="77" t="s">
        <v>571</v>
      </c>
      <c r="G89" s="35">
        <v>100</v>
      </c>
      <c r="H89" s="40">
        <v>8.0399999999998499</v>
      </c>
    </row>
    <row r="90" spans="1:8">
      <c r="A90" s="76" t="s">
        <v>214</v>
      </c>
      <c r="B90" s="77" t="s">
        <v>568</v>
      </c>
      <c r="C90" s="77" t="s">
        <v>715</v>
      </c>
      <c r="D90" s="78" t="s">
        <v>558</v>
      </c>
      <c r="E90" s="77">
        <v>1</v>
      </c>
      <c r="F90" s="77" t="s">
        <v>571</v>
      </c>
      <c r="G90" s="35">
        <v>100</v>
      </c>
      <c r="H90" s="40">
        <v>7.6680000000000064</v>
      </c>
    </row>
    <row r="91" spans="1:8">
      <c r="A91" s="76" t="s">
        <v>215</v>
      </c>
      <c r="B91" s="77" t="s">
        <v>568</v>
      </c>
      <c r="C91" s="77" t="s">
        <v>715</v>
      </c>
      <c r="D91" s="78" t="s">
        <v>558</v>
      </c>
      <c r="E91" s="77">
        <v>2</v>
      </c>
      <c r="F91" s="77" t="s">
        <v>571</v>
      </c>
      <c r="G91" s="35">
        <v>100</v>
      </c>
      <c r="H91" s="40">
        <v>7.3199999999999363</v>
      </c>
    </row>
    <row r="92" spans="1:8">
      <c r="A92" s="76" t="s">
        <v>216</v>
      </c>
      <c r="B92" s="77" t="s">
        <v>568</v>
      </c>
      <c r="C92" s="77" t="s">
        <v>715</v>
      </c>
      <c r="D92" s="78" t="s">
        <v>558</v>
      </c>
      <c r="E92" s="77">
        <v>3</v>
      </c>
      <c r="F92" s="77" t="s">
        <v>571</v>
      </c>
      <c r="G92" s="35">
        <v>100</v>
      </c>
      <c r="H92" s="40">
        <v>6.5399999999999636</v>
      </c>
    </row>
    <row r="93" spans="1:8">
      <c r="A93" s="76" t="s">
        <v>55</v>
      </c>
      <c r="B93" s="77" t="s">
        <v>564</v>
      </c>
      <c r="C93" s="77" t="s">
        <v>715</v>
      </c>
      <c r="D93" s="78" t="s">
        <v>315</v>
      </c>
      <c r="E93" s="77">
        <v>1</v>
      </c>
      <c r="F93" s="77" t="s">
        <v>574</v>
      </c>
      <c r="G93" s="35">
        <v>100</v>
      </c>
      <c r="H93" s="40">
        <v>1.5900000000000318</v>
      </c>
    </row>
    <row r="94" spans="1:8">
      <c r="A94" s="76" t="s">
        <v>56</v>
      </c>
      <c r="B94" s="77" t="s">
        <v>564</v>
      </c>
      <c r="C94" s="77" t="s">
        <v>715</v>
      </c>
      <c r="D94" s="78" t="s">
        <v>315</v>
      </c>
      <c r="E94" s="77">
        <v>2</v>
      </c>
      <c r="F94" s="77" t="s">
        <v>574</v>
      </c>
      <c r="G94" s="35">
        <v>100</v>
      </c>
      <c r="H94" s="40">
        <v>1.6200000000000045</v>
      </c>
    </row>
    <row r="95" spans="1:8">
      <c r="A95" s="76" t="s">
        <v>57</v>
      </c>
      <c r="B95" s="77" t="s">
        <v>564</v>
      </c>
      <c r="C95" s="77" t="s">
        <v>715</v>
      </c>
      <c r="D95" s="78" t="s">
        <v>315</v>
      </c>
      <c r="E95" s="77">
        <v>3</v>
      </c>
      <c r="F95" s="77" t="s">
        <v>574</v>
      </c>
      <c r="G95" s="35">
        <v>100</v>
      </c>
      <c r="H95" s="40">
        <v>1.1399999999999864</v>
      </c>
    </row>
    <row r="96" spans="1:8">
      <c r="A96" s="76" t="s">
        <v>58</v>
      </c>
      <c r="B96" s="77" t="s">
        <v>331</v>
      </c>
      <c r="C96" s="77" t="s">
        <v>715</v>
      </c>
      <c r="D96" s="78" t="s">
        <v>315</v>
      </c>
      <c r="E96" s="77">
        <v>1</v>
      </c>
      <c r="F96" s="77" t="s">
        <v>574</v>
      </c>
      <c r="G96" s="35">
        <v>100</v>
      </c>
      <c r="H96" s="40">
        <v>1.7999999999999545</v>
      </c>
    </row>
    <row r="97" spans="1:8">
      <c r="A97" s="76" t="s">
        <v>59</v>
      </c>
      <c r="B97" s="77" t="s">
        <v>331</v>
      </c>
      <c r="C97" s="77" t="s">
        <v>715</v>
      </c>
      <c r="D97" s="78" t="s">
        <v>315</v>
      </c>
      <c r="E97" s="77">
        <v>2</v>
      </c>
      <c r="F97" s="77" t="s">
        <v>574</v>
      </c>
      <c r="G97" s="35">
        <v>100</v>
      </c>
      <c r="H97" s="40">
        <v>2.0099999999999909</v>
      </c>
    </row>
    <row r="98" spans="1:8">
      <c r="A98" s="76" t="s">
        <v>60</v>
      </c>
      <c r="B98" s="77" t="s">
        <v>331</v>
      </c>
      <c r="C98" s="77" t="s">
        <v>715</v>
      </c>
      <c r="D98" s="78" t="s">
        <v>315</v>
      </c>
      <c r="E98" s="77">
        <v>3</v>
      </c>
      <c r="F98" s="77" t="s">
        <v>574</v>
      </c>
      <c r="G98" s="35">
        <v>100</v>
      </c>
      <c r="H98" s="40">
        <v>2.8</v>
      </c>
    </row>
    <row r="99" spans="1:8">
      <c r="A99" s="76" t="s">
        <v>61</v>
      </c>
      <c r="B99" s="77" t="s">
        <v>565</v>
      </c>
      <c r="C99" s="77" t="s">
        <v>715</v>
      </c>
      <c r="D99" s="78" t="s">
        <v>315</v>
      </c>
      <c r="E99" s="77">
        <v>1</v>
      </c>
      <c r="F99" s="77" t="s">
        <v>574</v>
      </c>
      <c r="G99" s="35">
        <v>100</v>
      </c>
      <c r="H99" s="40">
        <v>2.3399999999999181</v>
      </c>
    </row>
    <row r="100" spans="1:8">
      <c r="A100" s="76" t="s">
        <v>62</v>
      </c>
      <c r="B100" s="77" t="s">
        <v>565</v>
      </c>
      <c r="C100" s="77" t="s">
        <v>715</v>
      </c>
      <c r="D100" s="78" t="s">
        <v>315</v>
      </c>
      <c r="E100" s="77">
        <v>2</v>
      </c>
      <c r="F100" s="77" t="s">
        <v>574</v>
      </c>
      <c r="G100" s="35">
        <v>100</v>
      </c>
      <c r="H100" s="40">
        <v>2.9</v>
      </c>
    </row>
    <row r="101" spans="1:8">
      <c r="A101" s="76" t="s">
        <v>63</v>
      </c>
      <c r="B101" s="77" t="s">
        <v>565</v>
      </c>
      <c r="C101" s="77" t="s">
        <v>715</v>
      </c>
      <c r="D101" s="78" t="s">
        <v>315</v>
      </c>
      <c r="E101" s="77">
        <v>3</v>
      </c>
      <c r="F101" s="77" t="s">
        <v>574</v>
      </c>
      <c r="G101" s="35">
        <v>100</v>
      </c>
      <c r="H101" s="40">
        <v>3.3599999999999</v>
      </c>
    </row>
    <row r="102" spans="1:8">
      <c r="A102" s="76" t="s">
        <v>64</v>
      </c>
      <c r="B102" s="77" t="s">
        <v>566</v>
      </c>
      <c r="C102" s="77" t="s">
        <v>715</v>
      </c>
      <c r="D102" s="78" t="s">
        <v>315</v>
      </c>
      <c r="E102" s="77">
        <v>1</v>
      </c>
      <c r="F102" s="77" t="s">
        <v>574</v>
      </c>
      <c r="G102" s="35">
        <v>100</v>
      </c>
      <c r="H102" s="40">
        <v>2.7899999999999636</v>
      </c>
    </row>
    <row r="103" spans="1:8">
      <c r="A103" s="76" t="s">
        <v>65</v>
      </c>
      <c r="B103" s="77" t="s">
        <v>566</v>
      </c>
      <c r="C103" s="77" t="s">
        <v>715</v>
      </c>
      <c r="D103" s="78" t="s">
        <v>315</v>
      </c>
      <c r="E103" s="77">
        <v>2</v>
      </c>
      <c r="F103" s="77" t="s">
        <v>574</v>
      </c>
      <c r="G103" s="35">
        <v>100</v>
      </c>
      <c r="H103" s="40">
        <v>2.1599999999999682</v>
      </c>
    </row>
    <row r="104" spans="1:8">
      <c r="A104" s="76" t="s">
        <v>66</v>
      </c>
      <c r="B104" s="77" t="s">
        <v>566</v>
      </c>
      <c r="C104" s="77" t="s">
        <v>715</v>
      </c>
      <c r="D104" s="78" t="s">
        <v>315</v>
      </c>
      <c r="E104" s="77">
        <v>3</v>
      </c>
      <c r="F104" s="77" t="s">
        <v>574</v>
      </c>
      <c r="G104" s="35">
        <v>100</v>
      </c>
      <c r="H104" s="40">
        <v>1.5299999999999727</v>
      </c>
    </row>
    <row r="105" spans="1:8">
      <c r="A105" s="76" t="s">
        <v>67</v>
      </c>
      <c r="B105" s="77" t="s">
        <v>567</v>
      </c>
      <c r="C105" s="77" t="s">
        <v>715</v>
      </c>
      <c r="D105" s="78" t="s">
        <v>315</v>
      </c>
      <c r="E105" s="77">
        <v>1</v>
      </c>
      <c r="F105" s="77" t="s">
        <v>574</v>
      </c>
      <c r="G105" s="35">
        <v>100</v>
      </c>
      <c r="H105" s="40">
        <v>1.3199999999999363</v>
      </c>
    </row>
    <row r="106" spans="1:8">
      <c r="A106" s="76" t="s">
        <v>68</v>
      </c>
      <c r="B106" s="77" t="s">
        <v>567</v>
      </c>
      <c r="C106" s="77" t="s">
        <v>715</v>
      </c>
      <c r="D106" s="78" t="s">
        <v>315</v>
      </c>
      <c r="E106" s="77">
        <v>2</v>
      </c>
      <c r="F106" s="77" t="s">
        <v>574</v>
      </c>
      <c r="G106" s="35">
        <v>100</v>
      </c>
      <c r="H106" s="40">
        <v>0.83999999999991815</v>
      </c>
    </row>
    <row r="107" spans="1:8">
      <c r="A107" s="76" t="s">
        <v>69</v>
      </c>
      <c r="B107" s="77" t="s">
        <v>567</v>
      </c>
      <c r="C107" s="77" t="s">
        <v>715</v>
      </c>
      <c r="D107" s="78" t="s">
        <v>315</v>
      </c>
      <c r="E107" s="77">
        <v>3</v>
      </c>
      <c r="F107" s="77" t="s">
        <v>574</v>
      </c>
      <c r="G107" s="35">
        <v>100</v>
      </c>
      <c r="H107" s="40">
        <v>1.7699999999999818</v>
      </c>
    </row>
    <row r="108" spans="1:8">
      <c r="A108" s="76" t="s">
        <v>70</v>
      </c>
      <c r="B108" s="77" t="s">
        <v>568</v>
      </c>
      <c r="C108" s="77" t="s">
        <v>715</v>
      </c>
      <c r="D108" s="78" t="s">
        <v>315</v>
      </c>
      <c r="E108" s="77">
        <v>1</v>
      </c>
      <c r="F108" s="77" t="s">
        <v>574</v>
      </c>
      <c r="G108" s="35">
        <v>100</v>
      </c>
      <c r="H108" s="40">
        <v>1.6199999999998909</v>
      </c>
    </row>
    <row r="109" spans="1:8">
      <c r="A109" s="76" t="s">
        <v>71</v>
      </c>
      <c r="B109" s="77" t="s">
        <v>568</v>
      </c>
      <c r="C109" s="77" t="s">
        <v>715</v>
      </c>
      <c r="D109" s="78" t="s">
        <v>315</v>
      </c>
      <c r="E109" s="77">
        <v>2</v>
      </c>
      <c r="F109" s="77" t="s">
        <v>574</v>
      </c>
      <c r="G109" s="35">
        <v>100</v>
      </c>
      <c r="H109" s="40">
        <v>1.8600000000000136</v>
      </c>
    </row>
    <row r="110" spans="1:8">
      <c r="A110" s="76" t="s">
        <v>72</v>
      </c>
      <c r="B110" s="77" t="s">
        <v>568</v>
      </c>
      <c r="C110" s="77" t="s">
        <v>715</v>
      </c>
      <c r="D110" s="78" t="s">
        <v>315</v>
      </c>
      <c r="E110" s="77">
        <v>3</v>
      </c>
      <c r="F110" s="77" t="s">
        <v>574</v>
      </c>
      <c r="G110" s="35">
        <v>100</v>
      </c>
      <c r="H110" s="40">
        <v>2.6700000000000728</v>
      </c>
    </row>
    <row r="111" spans="1:8">
      <c r="A111" s="76" t="s">
        <v>91</v>
      </c>
      <c r="B111" s="77" t="s">
        <v>564</v>
      </c>
      <c r="C111" s="77" t="s">
        <v>715</v>
      </c>
      <c r="D111" s="78" t="s">
        <v>559</v>
      </c>
      <c r="E111" s="77">
        <v>1</v>
      </c>
      <c r="F111" s="77" t="s">
        <v>571</v>
      </c>
      <c r="G111" s="35">
        <v>100</v>
      </c>
      <c r="H111" s="40">
        <v>7.34699999999998</v>
      </c>
    </row>
    <row r="112" spans="1:8">
      <c r="A112" s="76" t="s">
        <v>92</v>
      </c>
      <c r="B112" s="77" t="s">
        <v>564</v>
      </c>
      <c r="C112" s="77" t="s">
        <v>715</v>
      </c>
      <c r="D112" s="78" t="s">
        <v>559</v>
      </c>
      <c r="E112" s="77">
        <v>2</v>
      </c>
      <c r="F112" s="77" t="s">
        <v>571</v>
      </c>
      <c r="G112" s="35">
        <v>100</v>
      </c>
      <c r="H112" s="40">
        <v>7.9799999999999045</v>
      </c>
    </row>
    <row r="113" spans="1:8">
      <c r="A113" s="76" t="s">
        <v>93</v>
      </c>
      <c r="B113" s="77" t="s">
        <v>564</v>
      </c>
      <c r="C113" s="77" t="s">
        <v>715</v>
      </c>
      <c r="D113" s="78" t="s">
        <v>559</v>
      </c>
      <c r="E113" s="77">
        <v>3</v>
      </c>
      <c r="F113" s="77" t="s">
        <v>571</v>
      </c>
      <c r="G113" s="35">
        <v>100</v>
      </c>
      <c r="H113" s="40">
        <v>7.9800000000000182</v>
      </c>
    </row>
    <row r="114" spans="1:8">
      <c r="A114" s="76" t="s">
        <v>94</v>
      </c>
      <c r="B114" s="77" t="s">
        <v>331</v>
      </c>
      <c r="C114" s="77" t="s">
        <v>715</v>
      </c>
      <c r="D114" s="78" t="s">
        <v>559</v>
      </c>
      <c r="E114" s="77">
        <v>1</v>
      </c>
      <c r="F114" s="77" t="s">
        <v>571</v>
      </c>
      <c r="G114" s="35">
        <v>100</v>
      </c>
      <c r="H114" s="40">
        <v>3.3899999999999864</v>
      </c>
    </row>
    <row r="115" spans="1:8">
      <c r="A115" s="76" t="s">
        <v>95</v>
      </c>
      <c r="B115" s="77" t="s">
        <v>331</v>
      </c>
      <c r="C115" s="77" t="s">
        <v>715</v>
      </c>
      <c r="D115" s="78" t="s">
        <v>559</v>
      </c>
      <c r="E115" s="77">
        <v>2</v>
      </c>
      <c r="F115" s="77" t="s">
        <v>571</v>
      </c>
      <c r="G115" s="35">
        <v>100</v>
      </c>
      <c r="H115" s="40">
        <v>2.1600000000000819</v>
      </c>
    </row>
    <row r="116" spans="1:8">
      <c r="A116" s="76" t="s">
        <v>96</v>
      </c>
      <c r="B116" s="77" t="s">
        <v>331</v>
      </c>
      <c r="C116" s="77" t="s">
        <v>715</v>
      </c>
      <c r="D116" s="78" t="s">
        <v>559</v>
      </c>
      <c r="E116" s="77">
        <v>3</v>
      </c>
      <c r="F116" s="77" t="s">
        <v>571</v>
      </c>
      <c r="G116" s="35">
        <v>100</v>
      </c>
      <c r="H116" s="40">
        <v>3.6599999999999682</v>
      </c>
    </row>
    <row r="117" spans="1:8">
      <c r="A117" s="76" t="s">
        <v>97</v>
      </c>
      <c r="B117" s="77" t="s">
        <v>565</v>
      </c>
      <c r="C117" s="77" t="s">
        <v>715</v>
      </c>
      <c r="D117" s="78" t="s">
        <v>559</v>
      </c>
      <c r="E117" s="77">
        <v>1</v>
      </c>
      <c r="F117" s="77" t="s">
        <v>571</v>
      </c>
      <c r="G117" s="35">
        <v>100</v>
      </c>
      <c r="H117" s="40">
        <v>8.1299999999999955</v>
      </c>
    </row>
    <row r="118" spans="1:8">
      <c r="A118" s="76" t="s">
        <v>98</v>
      </c>
      <c r="B118" s="77" t="s">
        <v>565</v>
      </c>
      <c r="C118" s="77" t="s">
        <v>715</v>
      </c>
      <c r="D118" s="78" t="s">
        <v>559</v>
      </c>
      <c r="E118" s="77">
        <v>2</v>
      </c>
      <c r="F118" s="77" t="s">
        <v>571</v>
      </c>
      <c r="G118" s="35">
        <v>100</v>
      </c>
      <c r="H118" s="40">
        <v>7.3799999999999955</v>
      </c>
    </row>
    <row r="119" spans="1:8">
      <c r="A119" s="76" t="s">
        <v>99</v>
      </c>
      <c r="B119" s="77" t="s">
        <v>565</v>
      </c>
      <c r="C119" s="77" t="s">
        <v>715</v>
      </c>
      <c r="D119" s="78" t="s">
        <v>559</v>
      </c>
      <c r="E119" s="77">
        <v>3</v>
      </c>
      <c r="F119" s="77" t="s">
        <v>571</v>
      </c>
      <c r="G119" s="35">
        <v>100</v>
      </c>
      <c r="H119" s="40">
        <v>7.2899999999999636</v>
      </c>
    </row>
    <row r="120" spans="1:8">
      <c r="A120" s="76" t="s">
        <v>100</v>
      </c>
      <c r="B120" s="77" t="s">
        <v>566</v>
      </c>
      <c r="C120" s="77" t="s">
        <v>715</v>
      </c>
      <c r="D120" s="78" t="s">
        <v>559</v>
      </c>
      <c r="E120" s="77">
        <v>1</v>
      </c>
      <c r="F120" s="77" t="s">
        <v>571</v>
      </c>
      <c r="G120" s="35">
        <v>100</v>
      </c>
      <c r="H120" s="40">
        <v>7.0799999999999272</v>
      </c>
    </row>
    <row r="121" spans="1:8">
      <c r="A121" s="76" t="s">
        <v>536</v>
      </c>
      <c r="B121" s="77" t="s">
        <v>566</v>
      </c>
      <c r="C121" s="77" t="s">
        <v>715</v>
      </c>
      <c r="D121" s="78" t="s">
        <v>559</v>
      </c>
      <c r="E121" s="77">
        <v>2</v>
      </c>
      <c r="F121" s="77" t="s">
        <v>571</v>
      </c>
      <c r="G121" s="35">
        <v>100</v>
      </c>
      <c r="H121" s="40">
        <v>7.4099999999999682</v>
      </c>
    </row>
    <row r="122" spans="1:8">
      <c r="A122" s="76" t="s">
        <v>102</v>
      </c>
      <c r="B122" s="77" t="s">
        <v>566</v>
      </c>
      <c r="C122" s="77" t="s">
        <v>715</v>
      </c>
      <c r="D122" s="78" t="s">
        <v>559</v>
      </c>
      <c r="E122" s="77">
        <v>3</v>
      </c>
      <c r="F122" s="77" t="s">
        <v>571</v>
      </c>
      <c r="G122" s="35">
        <v>100</v>
      </c>
      <c r="H122" s="40">
        <v>6.9900000000000091</v>
      </c>
    </row>
    <row r="123" spans="1:8">
      <c r="A123" s="76" t="s">
        <v>103</v>
      </c>
      <c r="B123" s="77" t="s">
        <v>567</v>
      </c>
      <c r="C123" s="77" t="s">
        <v>715</v>
      </c>
      <c r="D123" s="78" t="s">
        <v>559</v>
      </c>
      <c r="E123" s="77">
        <v>1</v>
      </c>
      <c r="F123" s="77" t="s">
        <v>571</v>
      </c>
      <c r="G123" s="35">
        <v>100</v>
      </c>
      <c r="H123" s="40">
        <v>7.3799999999998818</v>
      </c>
    </row>
    <row r="124" spans="1:8">
      <c r="A124" s="76" t="s">
        <v>104</v>
      </c>
      <c r="B124" s="77" t="s">
        <v>567</v>
      </c>
      <c r="C124" s="77" t="s">
        <v>715</v>
      </c>
      <c r="D124" s="78" t="s">
        <v>559</v>
      </c>
      <c r="E124" s="77">
        <v>2</v>
      </c>
      <c r="F124" s="77" t="s">
        <v>571</v>
      </c>
      <c r="G124" s="35">
        <v>100</v>
      </c>
      <c r="H124" s="40">
        <v>8.0699999999999363</v>
      </c>
    </row>
    <row r="125" spans="1:8">
      <c r="A125" s="76" t="s">
        <v>105</v>
      </c>
      <c r="B125" s="77" t="s">
        <v>567</v>
      </c>
      <c r="C125" s="77" t="s">
        <v>715</v>
      </c>
      <c r="D125" s="78" t="s">
        <v>559</v>
      </c>
      <c r="E125" s="77">
        <v>3</v>
      </c>
      <c r="F125" s="77" t="s">
        <v>571</v>
      </c>
      <c r="G125" s="35">
        <v>100</v>
      </c>
      <c r="H125" s="40">
        <v>8.3399999999999181</v>
      </c>
    </row>
    <row r="126" spans="1:8">
      <c r="A126" s="76" t="s">
        <v>106</v>
      </c>
      <c r="B126" s="77" t="s">
        <v>568</v>
      </c>
      <c r="C126" s="77" t="s">
        <v>715</v>
      </c>
      <c r="D126" s="78" t="s">
        <v>559</v>
      </c>
      <c r="E126" s="77">
        <v>1</v>
      </c>
      <c r="F126" s="77" t="s">
        <v>571</v>
      </c>
      <c r="G126" s="35">
        <v>100</v>
      </c>
      <c r="H126" s="40">
        <v>8.4899999999998954</v>
      </c>
    </row>
    <row r="127" spans="1:8">
      <c r="A127" s="76" t="s">
        <v>107</v>
      </c>
      <c r="B127" s="77" t="s">
        <v>568</v>
      </c>
      <c r="C127" s="77" t="s">
        <v>715</v>
      </c>
      <c r="D127" s="78" t="s">
        <v>559</v>
      </c>
      <c r="E127" s="77">
        <v>2</v>
      </c>
      <c r="F127" s="77" t="s">
        <v>571</v>
      </c>
      <c r="G127" s="35">
        <v>100</v>
      </c>
      <c r="H127" s="40">
        <v>8.0399999999999636</v>
      </c>
    </row>
    <row r="128" spans="1:8">
      <c r="A128" s="76" t="s">
        <v>108</v>
      </c>
      <c r="B128" s="77" t="s">
        <v>568</v>
      </c>
      <c r="C128" s="77" t="s">
        <v>715</v>
      </c>
      <c r="D128" s="78" t="s">
        <v>559</v>
      </c>
      <c r="E128" s="77">
        <v>3</v>
      </c>
      <c r="F128" s="77" t="s">
        <v>571</v>
      </c>
      <c r="G128" s="35">
        <v>100</v>
      </c>
      <c r="H128" s="40">
        <v>6.6599999999999682</v>
      </c>
    </row>
    <row r="129" spans="1:8">
      <c r="A129" s="76" t="s">
        <v>36</v>
      </c>
      <c r="B129" s="77" t="s">
        <v>564</v>
      </c>
      <c r="C129" s="77" t="s">
        <v>715</v>
      </c>
      <c r="D129" s="78" t="s">
        <v>308</v>
      </c>
      <c r="E129" s="77">
        <v>1</v>
      </c>
      <c r="F129" s="77" t="s">
        <v>574</v>
      </c>
      <c r="G129" s="35">
        <v>100</v>
      </c>
      <c r="H129" s="40">
        <v>2.1599999999999682</v>
      </c>
    </row>
    <row r="130" spans="1:8">
      <c r="A130" s="76" t="s">
        <v>37</v>
      </c>
      <c r="B130" s="77" t="s">
        <v>564</v>
      </c>
      <c r="C130" s="77" t="s">
        <v>715</v>
      </c>
      <c r="D130" s="78" t="s">
        <v>308</v>
      </c>
      <c r="E130" s="77">
        <v>2</v>
      </c>
      <c r="F130" s="77" t="s">
        <v>574</v>
      </c>
      <c r="G130" s="35">
        <v>100</v>
      </c>
      <c r="H130" s="40">
        <v>0.57600000000002183</v>
      </c>
    </row>
    <row r="131" spans="1:8">
      <c r="A131" s="76" t="s">
        <v>38</v>
      </c>
      <c r="B131" s="77" t="s">
        <v>564</v>
      </c>
      <c r="C131" s="77" t="s">
        <v>715</v>
      </c>
      <c r="D131" s="78" t="s">
        <v>308</v>
      </c>
      <c r="E131" s="77">
        <v>3</v>
      </c>
      <c r="F131" s="77" t="s">
        <v>574</v>
      </c>
      <c r="G131" s="35">
        <v>100</v>
      </c>
      <c r="H131" s="40">
        <v>1.2300000000000182</v>
      </c>
    </row>
    <row r="132" spans="1:8">
      <c r="A132" s="76" t="s">
        <v>39</v>
      </c>
      <c r="B132" s="77" t="s">
        <v>331</v>
      </c>
      <c r="C132" s="77" t="s">
        <v>715</v>
      </c>
      <c r="D132" s="78" t="s">
        <v>308</v>
      </c>
      <c r="E132" s="77">
        <v>1</v>
      </c>
      <c r="F132" s="77" t="s">
        <v>574</v>
      </c>
      <c r="G132" s="35">
        <v>100</v>
      </c>
      <c r="H132" s="40">
        <v>2.3999999999999773</v>
      </c>
    </row>
    <row r="133" spans="1:8">
      <c r="A133" s="76" t="s">
        <v>40</v>
      </c>
      <c r="B133" s="77" t="s">
        <v>331</v>
      </c>
      <c r="C133" s="77" t="s">
        <v>715</v>
      </c>
      <c r="D133" s="78" t="s">
        <v>308</v>
      </c>
      <c r="E133" s="77">
        <v>2</v>
      </c>
      <c r="F133" s="77" t="s">
        <v>574</v>
      </c>
      <c r="G133" s="35">
        <v>100</v>
      </c>
      <c r="H133" s="40">
        <v>2.1</v>
      </c>
    </row>
    <row r="134" spans="1:8">
      <c r="A134" s="76" t="s">
        <v>41</v>
      </c>
      <c r="B134" s="77" t="s">
        <v>331</v>
      </c>
      <c r="C134" s="77" t="s">
        <v>715</v>
      </c>
      <c r="D134" s="78" t="s">
        <v>308</v>
      </c>
      <c r="E134" s="77">
        <v>3</v>
      </c>
      <c r="F134" s="77" t="s">
        <v>574</v>
      </c>
      <c r="G134" s="35">
        <v>100</v>
      </c>
      <c r="H134" s="40">
        <v>2.6099999999999</v>
      </c>
    </row>
    <row r="135" spans="1:8">
      <c r="A135" s="76" t="s">
        <v>42</v>
      </c>
      <c r="B135" s="77" t="s">
        <v>565</v>
      </c>
      <c r="C135" s="77" t="s">
        <v>715</v>
      </c>
      <c r="D135" s="78" t="s">
        <v>308</v>
      </c>
      <c r="E135" s="77">
        <v>1</v>
      </c>
      <c r="F135" s="77" t="s">
        <v>574</v>
      </c>
      <c r="G135" s="35">
        <v>100</v>
      </c>
      <c r="H135" s="40">
        <v>1.3499999999999091</v>
      </c>
    </row>
    <row r="136" spans="1:8">
      <c r="A136" s="76" t="s">
        <v>43</v>
      </c>
      <c r="B136" s="77" t="s">
        <v>565</v>
      </c>
      <c r="C136" s="77" t="s">
        <v>715</v>
      </c>
      <c r="D136" s="78" t="s">
        <v>308</v>
      </c>
      <c r="E136" s="77">
        <v>2</v>
      </c>
      <c r="F136" s="77" t="s">
        <v>574</v>
      </c>
      <c r="G136" s="35">
        <v>100</v>
      </c>
      <c r="H136" s="40">
        <v>1.0499999999999545</v>
      </c>
    </row>
    <row r="137" spans="1:8">
      <c r="A137" s="76" t="s">
        <v>44</v>
      </c>
      <c r="B137" s="77" t="s">
        <v>565</v>
      </c>
      <c r="C137" s="77" t="s">
        <v>715</v>
      </c>
      <c r="D137" s="78" t="s">
        <v>308</v>
      </c>
      <c r="E137" s="77">
        <v>3</v>
      </c>
      <c r="F137" s="77" t="s">
        <v>574</v>
      </c>
      <c r="G137" s="35">
        <v>100</v>
      </c>
      <c r="H137" s="40">
        <v>3.3899999999999864</v>
      </c>
    </row>
    <row r="138" spans="1:8">
      <c r="A138" s="76" t="s">
        <v>45</v>
      </c>
      <c r="B138" s="77" t="s">
        <v>566</v>
      </c>
      <c r="C138" s="77" t="s">
        <v>715</v>
      </c>
      <c r="D138" s="78" t="s">
        <v>308</v>
      </c>
      <c r="E138" s="77">
        <v>1</v>
      </c>
      <c r="F138" s="77" t="s">
        <v>574</v>
      </c>
      <c r="G138" s="35">
        <v>100</v>
      </c>
      <c r="H138" s="40">
        <v>2.3999999999998636</v>
      </c>
    </row>
    <row r="139" spans="1:8">
      <c r="A139" s="76" t="s">
        <v>46</v>
      </c>
      <c r="B139" s="77" t="s">
        <v>566</v>
      </c>
      <c r="C139" s="77" t="s">
        <v>715</v>
      </c>
      <c r="D139" s="78" t="s">
        <v>308</v>
      </c>
      <c r="E139" s="77">
        <v>2</v>
      </c>
      <c r="F139" s="77" t="s">
        <v>574</v>
      </c>
      <c r="G139" s="35">
        <v>100</v>
      </c>
      <c r="H139" s="40">
        <v>2.3999999999998636</v>
      </c>
    </row>
    <row r="140" spans="1:8">
      <c r="A140" s="76" t="s">
        <v>47</v>
      </c>
      <c r="B140" s="77" t="s">
        <v>566</v>
      </c>
      <c r="C140" s="77" t="s">
        <v>715</v>
      </c>
      <c r="D140" s="78" t="s">
        <v>308</v>
      </c>
      <c r="E140" s="77">
        <v>3</v>
      </c>
      <c r="F140" s="77" t="s">
        <v>574</v>
      </c>
      <c r="G140" s="35">
        <v>100</v>
      </c>
      <c r="H140" s="40">
        <v>1.9199999999999591</v>
      </c>
    </row>
    <row r="141" spans="1:8">
      <c r="A141" s="76" t="s">
        <v>48</v>
      </c>
      <c r="B141" s="77" t="s">
        <v>567</v>
      </c>
      <c r="C141" s="77" t="s">
        <v>715</v>
      </c>
      <c r="D141" s="78" t="s">
        <v>308</v>
      </c>
      <c r="E141" s="77">
        <v>1</v>
      </c>
      <c r="F141" s="77" t="s">
        <v>574</v>
      </c>
      <c r="G141" s="35">
        <v>100</v>
      </c>
      <c r="H141" s="40">
        <v>1.67999999999995</v>
      </c>
    </row>
    <row r="142" spans="1:8">
      <c r="A142" s="76" t="s">
        <v>49</v>
      </c>
      <c r="B142" s="77" t="s">
        <v>567</v>
      </c>
      <c r="C142" s="77" t="s">
        <v>715</v>
      </c>
      <c r="D142" s="78" t="s">
        <v>308</v>
      </c>
      <c r="E142" s="77">
        <v>2</v>
      </c>
      <c r="F142" s="77" t="s">
        <v>574</v>
      </c>
      <c r="G142" s="35">
        <v>100</v>
      </c>
      <c r="H142" s="40">
        <v>2.1599999999999682</v>
      </c>
    </row>
    <row r="143" spans="1:8">
      <c r="A143" s="76" t="s">
        <v>50</v>
      </c>
      <c r="B143" s="77" t="s">
        <v>567</v>
      </c>
      <c r="C143" s="77" t="s">
        <v>715</v>
      </c>
      <c r="D143" s="78" t="s">
        <v>308</v>
      </c>
      <c r="E143" s="77">
        <v>3</v>
      </c>
      <c r="F143" s="77" t="s">
        <v>574</v>
      </c>
      <c r="G143" s="35">
        <v>100</v>
      </c>
      <c r="H143" s="40">
        <v>1.9</v>
      </c>
    </row>
    <row r="144" spans="1:8">
      <c r="A144" s="76" t="s">
        <v>51</v>
      </c>
      <c r="B144" s="77" t="s">
        <v>568</v>
      </c>
      <c r="C144" s="77" t="s">
        <v>715</v>
      </c>
      <c r="D144" s="78" t="s">
        <v>308</v>
      </c>
      <c r="E144" s="77">
        <v>1</v>
      </c>
      <c r="F144" s="77" t="s">
        <v>574</v>
      </c>
      <c r="G144" s="35">
        <v>100</v>
      </c>
      <c r="H144" s="40">
        <v>1.9199999999999591</v>
      </c>
    </row>
    <row r="145" spans="1:8">
      <c r="A145" s="76" t="s">
        <v>52</v>
      </c>
      <c r="B145" s="77" t="s">
        <v>568</v>
      </c>
      <c r="C145" s="77" t="s">
        <v>715</v>
      </c>
      <c r="D145" s="78" t="s">
        <v>308</v>
      </c>
      <c r="E145" s="77">
        <v>2</v>
      </c>
      <c r="F145" s="77" t="s">
        <v>574</v>
      </c>
      <c r="G145" s="35">
        <v>100</v>
      </c>
      <c r="H145" s="40">
        <v>1.67999999999995</v>
      </c>
    </row>
    <row r="146" spans="1:8">
      <c r="A146" s="76" t="s">
        <v>53</v>
      </c>
      <c r="B146" s="77" t="s">
        <v>568</v>
      </c>
      <c r="C146" s="77" t="s">
        <v>715</v>
      </c>
      <c r="D146" s="78" t="s">
        <v>308</v>
      </c>
      <c r="E146" s="77">
        <v>3</v>
      </c>
      <c r="F146" s="77" t="s">
        <v>574</v>
      </c>
      <c r="G146" s="35">
        <v>100</v>
      </c>
      <c r="H146" s="40">
        <v>1.4099999999999682</v>
      </c>
    </row>
    <row r="147" spans="1:8">
      <c r="A147" s="76" t="s">
        <v>127</v>
      </c>
      <c r="B147" s="77" t="s">
        <v>564</v>
      </c>
      <c r="C147" s="77" t="s">
        <v>716</v>
      </c>
      <c r="D147" s="78" t="s">
        <v>7</v>
      </c>
      <c r="E147" s="77">
        <v>1</v>
      </c>
      <c r="F147" s="77" t="s">
        <v>572</v>
      </c>
      <c r="G147" s="35">
        <v>100</v>
      </c>
      <c r="H147" s="40">
        <v>8.9759999999998854</v>
      </c>
    </row>
    <row r="148" spans="1:8">
      <c r="A148" s="76" t="s">
        <v>128</v>
      </c>
      <c r="B148" s="77" t="s">
        <v>564</v>
      </c>
      <c r="C148" s="77" t="s">
        <v>716</v>
      </c>
      <c r="D148" s="78" t="s">
        <v>7</v>
      </c>
      <c r="E148" s="77">
        <v>2</v>
      </c>
      <c r="F148" s="77" t="s">
        <v>572</v>
      </c>
      <c r="G148" s="35">
        <v>100</v>
      </c>
      <c r="H148" s="40">
        <v>8.0699999999999363</v>
      </c>
    </row>
    <row r="149" spans="1:8">
      <c r="A149" s="76" t="s">
        <v>129</v>
      </c>
      <c r="B149" s="77" t="s">
        <v>564</v>
      </c>
      <c r="C149" s="77" t="s">
        <v>716</v>
      </c>
      <c r="D149" s="78" t="s">
        <v>7</v>
      </c>
      <c r="E149" s="77">
        <v>3</v>
      </c>
      <c r="F149" s="77" t="s">
        <v>572</v>
      </c>
      <c r="G149" s="35">
        <v>100</v>
      </c>
      <c r="H149" s="40">
        <v>8.4599999999999227</v>
      </c>
    </row>
    <row r="150" spans="1:8">
      <c r="A150" s="76" t="s">
        <v>130</v>
      </c>
      <c r="B150" s="77" t="s">
        <v>331</v>
      </c>
      <c r="C150" s="77" t="s">
        <v>716</v>
      </c>
      <c r="D150" s="78" t="s">
        <v>7</v>
      </c>
      <c r="E150" s="77">
        <v>1</v>
      </c>
      <c r="F150" s="77" t="s">
        <v>572</v>
      </c>
      <c r="G150" s="35">
        <v>100</v>
      </c>
      <c r="H150" s="40">
        <v>8.8500000000000227</v>
      </c>
    </row>
    <row r="151" spans="1:8">
      <c r="A151" s="76" t="s">
        <v>131</v>
      </c>
      <c r="B151" s="77" t="s">
        <v>331</v>
      </c>
      <c r="C151" s="77" t="s">
        <v>716</v>
      </c>
      <c r="D151" s="78" t="s">
        <v>7</v>
      </c>
      <c r="E151" s="77">
        <v>2</v>
      </c>
      <c r="F151" s="77" t="s">
        <v>572</v>
      </c>
      <c r="G151" s="35">
        <v>100</v>
      </c>
      <c r="H151" s="40">
        <v>8.0399999999999636</v>
      </c>
    </row>
    <row r="152" spans="1:8">
      <c r="A152" s="76" t="s">
        <v>132</v>
      </c>
      <c r="B152" s="77" t="s">
        <v>331</v>
      </c>
      <c r="C152" s="77" t="s">
        <v>716</v>
      </c>
      <c r="D152" s="78" t="s">
        <v>7</v>
      </c>
      <c r="E152" s="77">
        <v>3</v>
      </c>
      <c r="F152" s="77" t="s">
        <v>572</v>
      </c>
      <c r="G152" s="35">
        <v>100</v>
      </c>
      <c r="H152" s="40">
        <v>7.2000000000000455</v>
      </c>
    </row>
    <row r="153" spans="1:8">
      <c r="A153" s="76" t="s">
        <v>133</v>
      </c>
      <c r="B153" s="77" t="s">
        <v>565</v>
      </c>
      <c r="C153" s="77" t="s">
        <v>716</v>
      </c>
      <c r="D153" s="78" t="s">
        <v>7</v>
      </c>
      <c r="E153" s="77">
        <v>1</v>
      </c>
      <c r="F153" s="77" t="s">
        <v>572</v>
      </c>
      <c r="G153" s="35">
        <v>100</v>
      </c>
      <c r="H153" s="40">
        <v>9.1200000000000045</v>
      </c>
    </row>
    <row r="154" spans="1:8">
      <c r="A154" s="76" t="s">
        <v>134</v>
      </c>
      <c r="B154" s="77" t="s">
        <v>565</v>
      </c>
      <c r="C154" s="77" t="s">
        <v>716</v>
      </c>
      <c r="D154" s="78" t="s">
        <v>7</v>
      </c>
      <c r="E154" s="77">
        <v>2</v>
      </c>
      <c r="F154" s="77" t="s">
        <v>572</v>
      </c>
      <c r="G154" s="35">
        <v>100</v>
      </c>
      <c r="H154" s="40">
        <v>8.3999999999998636</v>
      </c>
    </row>
    <row r="155" spans="1:8">
      <c r="A155" s="76" t="s">
        <v>135</v>
      </c>
      <c r="B155" s="77" t="s">
        <v>565</v>
      </c>
      <c r="C155" s="77" t="s">
        <v>716</v>
      </c>
      <c r="D155" s="78" t="s">
        <v>7</v>
      </c>
      <c r="E155" s="77">
        <v>3</v>
      </c>
      <c r="F155" s="77" t="s">
        <v>572</v>
      </c>
      <c r="G155" s="35">
        <v>100</v>
      </c>
      <c r="H155" s="40">
        <v>9.5399999999999636</v>
      </c>
    </row>
    <row r="156" spans="1:8">
      <c r="A156" s="76" t="s">
        <v>136</v>
      </c>
      <c r="B156" s="77" t="s">
        <v>566</v>
      </c>
      <c r="C156" s="77" t="s">
        <v>716</v>
      </c>
      <c r="D156" s="78" t="s">
        <v>7</v>
      </c>
      <c r="E156" s="77">
        <v>1</v>
      </c>
      <c r="F156" s="77" t="s">
        <v>572</v>
      </c>
      <c r="G156" s="35">
        <v>100</v>
      </c>
      <c r="H156" s="40">
        <v>9.2100000000000364</v>
      </c>
    </row>
    <row r="157" spans="1:8">
      <c r="A157" s="76" t="s">
        <v>137</v>
      </c>
      <c r="B157" s="77" t="s">
        <v>566</v>
      </c>
      <c r="C157" s="77" t="s">
        <v>716</v>
      </c>
      <c r="D157" s="78" t="s">
        <v>7</v>
      </c>
      <c r="E157" s="77">
        <v>2</v>
      </c>
      <c r="F157" s="77" t="s">
        <v>572</v>
      </c>
      <c r="G157" s="35">
        <v>100</v>
      </c>
      <c r="H157" s="40">
        <v>8.9999999999998863</v>
      </c>
    </row>
    <row r="158" spans="1:8">
      <c r="A158" s="76" t="s">
        <v>138</v>
      </c>
      <c r="B158" s="77" t="s">
        <v>566</v>
      </c>
      <c r="C158" s="77" t="s">
        <v>716</v>
      </c>
      <c r="D158" s="78" t="s">
        <v>7</v>
      </c>
      <c r="E158" s="77">
        <v>3</v>
      </c>
      <c r="F158" s="77" t="s">
        <v>572</v>
      </c>
      <c r="G158" s="35">
        <v>100</v>
      </c>
      <c r="H158" s="40">
        <v>9.1199999999998909</v>
      </c>
    </row>
    <row r="159" spans="1:8">
      <c r="A159" s="76" t="s">
        <v>139</v>
      </c>
      <c r="B159" s="77" t="s">
        <v>567</v>
      </c>
      <c r="C159" s="77" t="s">
        <v>716</v>
      </c>
      <c r="D159" s="78" t="s">
        <v>7</v>
      </c>
      <c r="E159" s="77">
        <v>1</v>
      </c>
      <c r="F159" s="77" t="s">
        <v>572</v>
      </c>
      <c r="G159" s="35">
        <v>100</v>
      </c>
      <c r="H159" s="40">
        <v>9.3299999999999272</v>
      </c>
    </row>
    <row r="160" spans="1:8">
      <c r="A160" s="76" t="s">
        <v>140</v>
      </c>
      <c r="B160" s="77" t="s">
        <v>567</v>
      </c>
      <c r="C160" s="77" t="s">
        <v>716</v>
      </c>
      <c r="D160" s="78" t="s">
        <v>7</v>
      </c>
      <c r="E160" s="77">
        <v>2</v>
      </c>
      <c r="F160" s="77" t="s">
        <v>572</v>
      </c>
      <c r="G160" s="35">
        <v>100</v>
      </c>
      <c r="H160" s="40">
        <v>8.6399999999999864</v>
      </c>
    </row>
    <row r="161" spans="1:8">
      <c r="A161" s="76" t="s">
        <v>141</v>
      </c>
      <c r="B161" s="77" t="s">
        <v>567</v>
      </c>
      <c r="C161" s="77" t="s">
        <v>716</v>
      </c>
      <c r="D161" s="78" t="s">
        <v>7</v>
      </c>
      <c r="E161" s="77">
        <v>3</v>
      </c>
      <c r="F161" s="77" t="s">
        <v>572</v>
      </c>
      <c r="G161" s="35">
        <v>100</v>
      </c>
      <c r="H161" s="40">
        <v>9.5099999999999909</v>
      </c>
    </row>
    <row r="162" spans="1:8">
      <c r="A162" s="76" t="s">
        <v>142</v>
      </c>
      <c r="B162" s="77" t="s">
        <v>568</v>
      </c>
      <c r="C162" s="77" t="s">
        <v>716</v>
      </c>
      <c r="D162" s="78" t="s">
        <v>7</v>
      </c>
      <c r="E162" s="77">
        <v>1</v>
      </c>
      <c r="F162" s="77" t="s">
        <v>572</v>
      </c>
      <c r="G162" s="35">
        <v>100</v>
      </c>
      <c r="H162" s="40">
        <v>8.5199999999999818</v>
      </c>
    </row>
    <row r="163" spans="1:8">
      <c r="A163" s="76" t="s">
        <v>143</v>
      </c>
      <c r="B163" s="77" t="s">
        <v>568</v>
      </c>
      <c r="C163" s="77" t="s">
        <v>716</v>
      </c>
      <c r="D163" s="78" t="s">
        <v>7</v>
      </c>
      <c r="E163" s="77">
        <v>2</v>
      </c>
      <c r="F163" s="77" t="s">
        <v>572</v>
      </c>
      <c r="G163" s="35">
        <v>100</v>
      </c>
      <c r="H163" s="40">
        <v>8.2919999999999163</v>
      </c>
    </row>
    <row r="164" spans="1:8">
      <c r="A164" s="76" t="s">
        <v>144</v>
      </c>
      <c r="B164" s="77" t="s">
        <v>568</v>
      </c>
      <c r="C164" s="77" t="s">
        <v>716</v>
      </c>
      <c r="D164" s="78" t="s">
        <v>7</v>
      </c>
      <c r="E164" s="77">
        <v>3</v>
      </c>
      <c r="F164" s="77" t="s">
        <v>572</v>
      </c>
      <c r="G164" s="35">
        <v>100</v>
      </c>
      <c r="H164" s="40">
        <v>8.7809999999999491</v>
      </c>
    </row>
    <row r="165" spans="1:8">
      <c r="A165" s="76" t="s">
        <v>663</v>
      </c>
      <c r="B165" s="77" t="s">
        <v>564</v>
      </c>
      <c r="C165" s="77" t="s">
        <v>716</v>
      </c>
      <c r="D165" s="78" t="s">
        <v>683</v>
      </c>
      <c r="E165" s="77">
        <v>1</v>
      </c>
      <c r="F165" s="77" t="s">
        <v>571</v>
      </c>
      <c r="G165" s="35">
        <v>100</v>
      </c>
      <c r="H165" s="40">
        <v>4.4999999999998863</v>
      </c>
    </row>
    <row r="166" spans="1:8">
      <c r="A166" s="76" t="s">
        <v>665</v>
      </c>
      <c r="B166" s="77" t="s">
        <v>564</v>
      </c>
      <c r="C166" s="77" t="s">
        <v>716</v>
      </c>
      <c r="D166" s="78" t="s">
        <v>683</v>
      </c>
      <c r="E166" s="77">
        <v>2</v>
      </c>
      <c r="F166" s="77" t="s">
        <v>571</v>
      </c>
      <c r="G166" s="35">
        <v>100</v>
      </c>
      <c r="H166" s="40">
        <v>5.0099999999998772</v>
      </c>
    </row>
    <row r="167" spans="1:8">
      <c r="A167" s="76" t="s">
        <v>666</v>
      </c>
      <c r="B167" s="77" t="s">
        <v>564</v>
      </c>
      <c r="C167" s="77" t="s">
        <v>716</v>
      </c>
      <c r="D167" s="78" t="s">
        <v>683</v>
      </c>
      <c r="E167" s="77">
        <v>3</v>
      </c>
      <c r="F167" s="77" t="s">
        <v>571</v>
      </c>
      <c r="G167" s="35">
        <v>100</v>
      </c>
      <c r="H167" s="40">
        <v>4.9199999999998454</v>
      </c>
    </row>
    <row r="168" spans="1:8">
      <c r="A168" s="76" t="s">
        <v>667</v>
      </c>
      <c r="B168" s="77" t="s">
        <v>331</v>
      </c>
      <c r="C168" s="77" t="s">
        <v>716</v>
      </c>
      <c r="D168" s="78" t="s">
        <v>683</v>
      </c>
      <c r="E168" s="77">
        <v>1</v>
      </c>
      <c r="F168" s="77" t="s">
        <v>571</v>
      </c>
      <c r="G168" s="35">
        <v>100</v>
      </c>
      <c r="H168" s="40">
        <v>4.67999999999995</v>
      </c>
    </row>
    <row r="169" spans="1:8">
      <c r="A169" s="76" t="s">
        <v>668</v>
      </c>
      <c r="B169" s="77" t="s">
        <v>331</v>
      </c>
      <c r="C169" s="77" t="s">
        <v>716</v>
      </c>
      <c r="D169" s="78" t="s">
        <v>683</v>
      </c>
      <c r="E169" s="77">
        <v>2</v>
      </c>
      <c r="F169" s="77" t="s">
        <v>571</v>
      </c>
      <c r="G169" s="35">
        <v>100</v>
      </c>
      <c r="H169" s="40">
        <v>5.3999999999999773</v>
      </c>
    </row>
    <row r="170" spans="1:8">
      <c r="A170" s="76" t="s">
        <v>669</v>
      </c>
      <c r="B170" s="77" t="s">
        <v>331</v>
      </c>
      <c r="C170" s="77" t="s">
        <v>716</v>
      </c>
      <c r="D170" s="78" t="s">
        <v>683</v>
      </c>
      <c r="E170" s="77">
        <v>3</v>
      </c>
      <c r="F170" s="77" t="s">
        <v>571</v>
      </c>
      <c r="G170" s="35">
        <v>100</v>
      </c>
      <c r="H170" s="40">
        <v>4.1699999999999591</v>
      </c>
    </row>
    <row r="171" spans="1:8">
      <c r="A171" s="76" t="s">
        <v>670</v>
      </c>
      <c r="B171" s="77" t="s">
        <v>565</v>
      </c>
      <c r="C171" s="77" t="s">
        <v>716</v>
      </c>
      <c r="D171" s="78" t="s">
        <v>683</v>
      </c>
      <c r="E171" s="77">
        <v>1</v>
      </c>
      <c r="F171" s="77" t="s">
        <v>571</v>
      </c>
      <c r="G171" s="35">
        <v>100</v>
      </c>
      <c r="H171" s="40">
        <v>4.7099999999999227</v>
      </c>
    </row>
    <row r="172" spans="1:8">
      <c r="A172" s="76" t="s">
        <v>671</v>
      </c>
      <c r="B172" s="77" t="s">
        <v>565</v>
      </c>
      <c r="C172" s="77" t="s">
        <v>716</v>
      </c>
      <c r="D172" s="78" t="s">
        <v>683</v>
      </c>
      <c r="E172" s="77">
        <v>2</v>
      </c>
      <c r="F172" s="77" t="s">
        <v>571</v>
      </c>
      <c r="G172" s="35">
        <v>100</v>
      </c>
      <c r="H172" s="40">
        <v>5.25</v>
      </c>
    </row>
    <row r="173" spans="1:8">
      <c r="A173" s="76" t="s">
        <v>672</v>
      </c>
      <c r="B173" s="77" t="s">
        <v>565</v>
      </c>
      <c r="C173" s="77" t="s">
        <v>716</v>
      </c>
      <c r="D173" s="78" t="s">
        <v>683</v>
      </c>
      <c r="E173" s="77">
        <v>3</v>
      </c>
      <c r="F173" s="77" t="s">
        <v>571</v>
      </c>
      <c r="G173" s="35">
        <v>100</v>
      </c>
      <c r="H173" s="40">
        <v>4.5599999999999454</v>
      </c>
    </row>
    <row r="174" spans="1:8">
      <c r="A174" s="76" t="s">
        <v>673</v>
      </c>
      <c r="B174" s="77" t="s">
        <v>566</v>
      </c>
      <c r="C174" s="77" t="s">
        <v>716</v>
      </c>
      <c r="D174" s="78" t="s">
        <v>683</v>
      </c>
      <c r="E174" s="77">
        <v>1</v>
      </c>
      <c r="F174" s="77" t="s">
        <v>571</v>
      </c>
      <c r="G174" s="35">
        <v>100</v>
      </c>
      <c r="H174" s="40">
        <v>6.1200000000000045</v>
      </c>
    </row>
    <row r="175" spans="1:8">
      <c r="A175" s="76" t="s">
        <v>674</v>
      </c>
      <c r="B175" s="77" t="s">
        <v>566</v>
      </c>
      <c r="C175" s="77" t="s">
        <v>716</v>
      </c>
      <c r="D175" s="78" t="s">
        <v>683</v>
      </c>
      <c r="E175" s="77">
        <v>2</v>
      </c>
      <c r="F175" s="77" t="s">
        <v>571</v>
      </c>
      <c r="G175" s="35">
        <v>100</v>
      </c>
      <c r="H175" s="40">
        <v>4.4099999999999682</v>
      </c>
    </row>
    <row r="176" spans="1:8">
      <c r="A176" s="76" t="s">
        <v>675</v>
      </c>
      <c r="B176" s="77" t="s">
        <v>566</v>
      </c>
      <c r="C176" s="77" t="s">
        <v>716</v>
      </c>
      <c r="D176" s="78" t="s">
        <v>683</v>
      </c>
      <c r="E176" s="77">
        <v>3</v>
      </c>
      <c r="F176" s="77" t="s">
        <v>571</v>
      </c>
      <c r="G176" s="35">
        <v>100</v>
      </c>
      <c r="H176" s="40">
        <v>4.0800000000000409</v>
      </c>
    </row>
    <row r="177" spans="1:8">
      <c r="A177" s="76" t="s">
        <v>676</v>
      </c>
      <c r="B177" s="77" t="s">
        <v>567</v>
      </c>
      <c r="C177" s="77" t="s">
        <v>716</v>
      </c>
      <c r="D177" s="78" t="s">
        <v>683</v>
      </c>
      <c r="E177" s="77">
        <v>1</v>
      </c>
      <c r="F177" s="77" t="s">
        <v>571</v>
      </c>
      <c r="G177" s="35">
        <v>100</v>
      </c>
      <c r="H177" s="40">
        <v>6.5399999999999636</v>
      </c>
    </row>
    <row r="178" spans="1:8">
      <c r="A178" s="76" t="s">
        <v>677</v>
      </c>
      <c r="B178" s="77" t="s">
        <v>567</v>
      </c>
      <c r="C178" s="77" t="s">
        <v>716</v>
      </c>
      <c r="D178" s="78" t="s">
        <v>683</v>
      </c>
      <c r="E178" s="77">
        <v>2</v>
      </c>
      <c r="F178" s="77" t="s">
        <v>571</v>
      </c>
      <c r="G178" s="35">
        <v>100</v>
      </c>
      <c r="H178" s="40">
        <v>7.1399999999999864</v>
      </c>
    </row>
    <row r="179" spans="1:8">
      <c r="A179" s="76" t="s">
        <v>678</v>
      </c>
      <c r="B179" s="77" t="s">
        <v>567</v>
      </c>
      <c r="C179" s="77" t="s">
        <v>716</v>
      </c>
      <c r="D179" s="78" t="s">
        <v>683</v>
      </c>
      <c r="E179" s="77">
        <v>3</v>
      </c>
      <c r="F179" s="77" t="s">
        <v>571</v>
      </c>
      <c r="G179" s="35">
        <v>100</v>
      </c>
      <c r="H179" s="40">
        <v>5.1599999999999682</v>
      </c>
    </row>
    <row r="180" spans="1:8">
      <c r="A180" s="76" t="s">
        <v>679</v>
      </c>
      <c r="B180" s="77" t="s">
        <v>568</v>
      </c>
      <c r="C180" s="77" t="s">
        <v>716</v>
      </c>
      <c r="D180" s="78" t="s">
        <v>683</v>
      </c>
      <c r="E180" s="77">
        <v>1</v>
      </c>
      <c r="F180" s="77" t="s">
        <v>571</v>
      </c>
      <c r="G180" s="35">
        <v>100</v>
      </c>
      <c r="H180" s="40">
        <v>4.5299999999999727</v>
      </c>
    </row>
    <row r="181" spans="1:8">
      <c r="A181" s="76" t="s">
        <v>680</v>
      </c>
      <c r="B181" s="77" t="s">
        <v>568</v>
      </c>
      <c r="C181" s="77" t="s">
        <v>716</v>
      </c>
      <c r="D181" s="78" t="s">
        <v>683</v>
      </c>
      <c r="E181" s="77">
        <v>2</v>
      </c>
      <c r="F181" s="77" t="s">
        <v>571</v>
      </c>
      <c r="G181" s="35">
        <v>100</v>
      </c>
      <c r="H181" s="40">
        <v>4.4400000000000546</v>
      </c>
    </row>
    <row r="182" spans="1:8">
      <c r="A182" s="76" t="s">
        <v>681</v>
      </c>
      <c r="B182" s="77" t="s">
        <v>568</v>
      </c>
      <c r="C182" s="77" t="s">
        <v>716</v>
      </c>
      <c r="D182" s="78" t="s">
        <v>683</v>
      </c>
      <c r="E182" s="77">
        <v>3</v>
      </c>
      <c r="F182" s="77" t="s">
        <v>571</v>
      </c>
      <c r="G182" s="35">
        <v>100</v>
      </c>
      <c r="H182" s="40">
        <v>6.4499999999999318</v>
      </c>
    </row>
    <row r="183" spans="1:8">
      <c r="A183" s="76" t="s">
        <v>163</v>
      </c>
      <c r="B183" s="77" t="s">
        <v>564</v>
      </c>
      <c r="C183" s="77" t="s">
        <v>713</v>
      </c>
      <c r="D183" s="78" t="s">
        <v>499</v>
      </c>
      <c r="E183" s="77">
        <v>1</v>
      </c>
      <c r="F183" s="77" t="s">
        <v>564</v>
      </c>
      <c r="G183" s="35">
        <v>0</v>
      </c>
      <c r="H183" s="40"/>
    </row>
    <row r="184" spans="1:8">
      <c r="A184" s="76" t="s">
        <v>164</v>
      </c>
      <c r="B184" s="77" t="s">
        <v>564</v>
      </c>
      <c r="C184" s="77" t="s">
        <v>713</v>
      </c>
      <c r="D184" s="78" t="s">
        <v>499</v>
      </c>
      <c r="E184" s="77">
        <v>2</v>
      </c>
      <c r="F184" s="77" t="s">
        <v>564</v>
      </c>
      <c r="G184" s="35">
        <v>0</v>
      </c>
      <c r="H184" s="40"/>
    </row>
    <row r="185" spans="1:8">
      <c r="A185" s="76" t="s">
        <v>165</v>
      </c>
      <c r="B185" s="77" t="s">
        <v>564</v>
      </c>
      <c r="C185" s="77" t="s">
        <v>713</v>
      </c>
      <c r="D185" s="78" t="s">
        <v>499</v>
      </c>
      <c r="E185" s="77">
        <v>3</v>
      </c>
      <c r="F185" s="77" t="s">
        <v>564</v>
      </c>
      <c r="G185" s="35">
        <v>0</v>
      </c>
      <c r="H185" s="40"/>
    </row>
    <row r="186" spans="1:8">
      <c r="A186" s="76" t="s">
        <v>166</v>
      </c>
      <c r="B186" s="77" t="s">
        <v>331</v>
      </c>
      <c r="C186" s="77" t="s">
        <v>713</v>
      </c>
      <c r="D186" s="78" t="s">
        <v>499</v>
      </c>
      <c r="E186" s="77">
        <v>1</v>
      </c>
      <c r="F186" s="77" t="s">
        <v>564</v>
      </c>
      <c r="G186" s="35">
        <v>100</v>
      </c>
      <c r="H186" s="40">
        <v>0.5</v>
      </c>
    </row>
    <row r="187" spans="1:8">
      <c r="A187" s="76" t="s">
        <v>167</v>
      </c>
      <c r="B187" s="77" t="s">
        <v>331</v>
      </c>
      <c r="C187" s="77" t="s">
        <v>713</v>
      </c>
      <c r="D187" s="78" t="s">
        <v>499</v>
      </c>
      <c r="E187" s="77">
        <v>2</v>
      </c>
      <c r="F187" s="77" t="s">
        <v>564</v>
      </c>
      <c r="G187" s="35">
        <v>100</v>
      </c>
      <c r="H187" s="40">
        <v>0.2</v>
      </c>
    </row>
    <row r="188" spans="1:8">
      <c r="A188" s="76" t="s">
        <v>168</v>
      </c>
      <c r="B188" s="77" t="s">
        <v>331</v>
      </c>
      <c r="C188" s="77" t="s">
        <v>713</v>
      </c>
      <c r="D188" s="78" t="s">
        <v>499</v>
      </c>
      <c r="E188" s="77">
        <v>3</v>
      </c>
      <c r="F188" s="77" t="s">
        <v>564</v>
      </c>
      <c r="G188" s="35">
        <v>100</v>
      </c>
      <c r="H188" s="40">
        <v>1</v>
      </c>
    </row>
    <row r="189" spans="1:8">
      <c r="A189" s="76" t="s">
        <v>169</v>
      </c>
      <c r="B189" s="77" t="s">
        <v>565</v>
      </c>
      <c r="C189" s="77" t="s">
        <v>713</v>
      </c>
      <c r="D189" s="78" t="s">
        <v>499</v>
      </c>
      <c r="E189" s="77">
        <v>1</v>
      </c>
      <c r="F189" s="77" t="s">
        <v>564</v>
      </c>
      <c r="G189" s="35">
        <v>0</v>
      </c>
      <c r="H189" s="40"/>
    </row>
    <row r="190" spans="1:8">
      <c r="A190" s="76" t="s">
        <v>170</v>
      </c>
      <c r="B190" s="77" t="s">
        <v>565</v>
      </c>
      <c r="C190" s="77" t="s">
        <v>713</v>
      </c>
      <c r="D190" s="78" t="s">
        <v>499</v>
      </c>
      <c r="E190" s="77">
        <v>2</v>
      </c>
      <c r="F190" s="77" t="s">
        <v>564</v>
      </c>
      <c r="G190" s="35">
        <v>0</v>
      </c>
      <c r="H190" s="40"/>
    </row>
    <row r="191" spans="1:8">
      <c r="A191" s="76" t="s">
        <v>171</v>
      </c>
      <c r="B191" s="77" t="s">
        <v>565</v>
      </c>
      <c r="C191" s="77" t="s">
        <v>713</v>
      </c>
      <c r="D191" s="78" t="s">
        <v>499</v>
      </c>
      <c r="E191" s="77">
        <v>3</v>
      </c>
      <c r="F191" s="77" t="s">
        <v>564</v>
      </c>
      <c r="G191" s="35">
        <v>0</v>
      </c>
      <c r="H191" s="40"/>
    </row>
    <row r="192" spans="1:8">
      <c r="A192" s="76" t="s">
        <v>172</v>
      </c>
      <c r="B192" s="77" t="s">
        <v>566</v>
      </c>
      <c r="C192" s="77" t="s">
        <v>713</v>
      </c>
      <c r="D192" s="78" t="s">
        <v>499</v>
      </c>
      <c r="E192" s="77">
        <v>1</v>
      </c>
      <c r="F192" s="77" t="s">
        <v>564</v>
      </c>
      <c r="G192" s="35">
        <v>0</v>
      </c>
      <c r="H192" s="40"/>
    </row>
    <row r="193" spans="1:8">
      <c r="A193" s="76" t="s">
        <v>173</v>
      </c>
      <c r="B193" s="77" t="s">
        <v>566</v>
      </c>
      <c r="C193" s="77" t="s">
        <v>713</v>
      </c>
      <c r="D193" s="78" t="s">
        <v>499</v>
      </c>
      <c r="E193" s="77">
        <v>2</v>
      </c>
      <c r="F193" s="77" t="s">
        <v>564</v>
      </c>
      <c r="G193" s="35">
        <v>0</v>
      </c>
      <c r="H193" s="40"/>
    </row>
    <row r="194" spans="1:8">
      <c r="A194" s="76" t="s">
        <v>174</v>
      </c>
      <c r="B194" s="77" t="s">
        <v>566</v>
      </c>
      <c r="C194" s="77" t="s">
        <v>713</v>
      </c>
      <c r="D194" s="78" t="s">
        <v>499</v>
      </c>
      <c r="E194" s="77">
        <v>3</v>
      </c>
      <c r="F194" s="77" t="s">
        <v>564</v>
      </c>
      <c r="G194" s="35">
        <v>0</v>
      </c>
      <c r="H194" s="40"/>
    </row>
    <row r="195" spans="1:8">
      <c r="A195" s="76" t="s">
        <v>175</v>
      </c>
      <c r="B195" s="77" t="s">
        <v>567</v>
      </c>
      <c r="C195" s="77" t="s">
        <v>713</v>
      </c>
      <c r="D195" s="78" t="s">
        <v>499</v>
      </c>
      <c r="E195" s="77">
        <v>1</v>
      </c>
      <c r="F195" s="77" t="s">
        <v>564</v>
      </c>
      <c r="G195" s="35">
        <v>0</v>
      </c>
      <c r="H195" s="40"/>
    </row>
    <row r="196" spans="1:8">
      <c r="A196" s="76" t="s">
        <v>176</v>
      </c>
      <c r="B196" s="77" t="s">
        <v>567</v>
      </c>
      <c r="C196" s="77" t="s">
        <v>713</v>
      </c>
      <c r="D196" s="78" t="s">
        <v>499</v>
      </c>
      <c r="E196" s="77">
        <v>2</v>
      </c>
      <c r="F196" s="77" t="s">
        <v>564</v>
      </c>
      <c r="G196" s="35">
        <v>0</v>
      </c>
      <c r="H196" s="40"/>
    </row>
    <row r="197" spans="1:8">
      <c r="A197" s="76" t="s">
        <v>177</v>
      </c>
      <c r="B197" s="77" t="s">
        <v>567</v>
      </c>
      <c r="C197" s="77" t="s">
        <v>713</v>
      </c>
      <c r="D197" s="78" t="s">
        <v>499</v>
      </c>
      <c r="E197" s="77">
        <v>3</v>
      </c>
      <c r="F197" s="77" t="s">
        <v>564</v>
      </c>
      <c r="G197" s="35">
        <v>0</v>
      </c>
      <c r="H197" s="40"/>
    </row>
    <row r="198" spans="1:8">
      <c r="A198" s="76" t="s">
        <v>178</v>
      </c>
      <c r="B198" s="77" t="s">
        <v>568</v>
      </c>
      <c r="C198" s="77" t="s">
        <v>713</v>
      </c>
      <c r="D198" s="78" t="s">
        <v>499</v>
      </c>
      <c r="E198" s="77">
        <v>1</v>
      </c>
      <c r="F198" s="77" t="s">
        <v>564</v>
      </c>
      <c r="G198" s="35">
        <v>0</v>
      </c>
      <c r="H198" s="40"/>
    </row>
    <row r="199" spans="1:8">
      <c r="A199" s="76" t="s">
        <v>179</v>
      </c>
      <c r="B199" s="77" t="s">
        <v>568</v>
      </c>
      <c r="C199" s="77" t="s">
        <v>713</v>
      </c>
      <c r="D199" s="78" t="s">
        <v>499</v>
      </c>
      <c r="E199" s="77">
        <v>2</v>
      </c>
      <c r="F199" s="77" t="s">
        <v>564</v>
      </c>
      <c r="G199" s="35">
        <v>0</v>
      </c>
      <c r="H199" s="40"/>
    </row>
    <row r="200" spans="1:8">
      <c r="A200" s="76" t="s">
        <v>180</v>
      </c>
      <c r="B200" s="77" t="s">
        <v>568</v>
      </c>
      <c r="C200" s="77" t="s">
        <v>713</v>
      </c>
      <c r="D200" s="78" t="s">
        <v>499</v>
      </c>
      <c r="E200" s="77">
        <v>3</v>
      </c>
      <c r="F200" s="77" t="s">
        <v>564</v>
      </c>
      <c r="G200" s="35">
        <v>0</v>
      </c>
      <c r="H200" s="40"/>
    </row>
    <row r="201" spans="1:8">
      <c r="A201" s="76" t="s">
        <v>271</v>
      </c>
      <c r="B201" s="77" t="s">
        <v>564</v>
      </c>
      <c r="C201" s="77" t="s">
        <v>713</v>
      </c>
      <c r="D201" s="78" t="s">
        <v>556</v>
      </c>
      <c r="E201" s="77">
        <v>1</v>
      </c>
      <c r="F201" s="77" t="s">
        <v>564</v>
      </c>
      <c r="G201" s="35">
        <v>0</v>
      </c>
      <c r="H201" s="40"/>
    </row>
    <row r="202" spans="1:8">
      <c r="A202" s="76" t="s">
        <v>272</v>
      </c>
      <c r="B202" s="77" t="s">
        <v>564</v>
      </c>
      <c r="C202" s="77" t="s">
        <v>713</v>
      </c>
      <c r="D202" s="78" t="s">
        <v>556</v>
      </c>
      <c r="E202" s="77">
        <v>2</v>
      </c>
      <c r="F202" s="77" t="s">
        <v>564</v>
      </c>
      <c r="G202" s="35">
        <v>0</v>
      </c>
      <c r="H202" s="40"/>
    </row>
    <row r="203" spans="1:8">
      <c r="A203" s="76" t="s">
        <v>273</v>
      </c>
      <c r="B203" s="77" t="s">
        <v>564</v>
      </c>
      <c r="C203" s="77" t="s">
        <v>713</v>
      </c>
      <c r="D203" s="78" t="s">
        <v>556</v>
      </c>
      <c r="E203" s="77">
        <v>3</v>
      </c>
      <c r="F203" s="77" t="s">
        <v>564</v>
      </c>
      <c r="G203" s="35">
        <v>1</v>
      </c>
      <c r="H203" s="40">
        <v>8.8000000000000007</v>
      </c>
    </row>
    <row r="204" spans="1:8">
      <c r="A204" s="76" t="s">
        <v>645</v>
      </c>
      <c r="B204" s="77" t="s">
        <v>564</v>
      </c>
      <c r="C204" s="77" t="s">
        <v>713</v>
      </c>
      <c r="D204" s="78" t="s">
        <v>556</v>
      </c>
      <c r="E204" s="77">
        <v>1</v>
      </c>
      <c r="F204" s="77" t="s">
        <v>564</v>
      </c>
      <c r="G204" s="35">
        <v>0</v>
      </c>
      <c r="H204" s="40"/>
    </row>
    <row r="205" spans="1:8">
      <c r="A205" s="76" t="s">
        <v>646</v>
      </c>
      <c r="B205" s="77" t="s">
        <v>564</v>
      </c>
      <c r="C205" s="77" t="s">
        <v>713</v>
      </c>
      <c r="D205" s="78" t="s">
        <v>556</v>
      </c>
      <c r="E205" s="77">
        <v>2</v>
      </c>
      <c r="F205" s="77" t="s">
        <v>564</v>
      </c>
      <c r="G205" s="35">
        <v>0</v>
      </c>
      <c r="H205" s="40"/>
    </row>
    <row r="206" spans="1:8">
      <c r="A206" s="76" t="s">
        <v>647</v>
      </c>
      <c r="B206" s="77" t="s">
        <v>564</v>
      </c>
      <c r="C206" s="77" t="s">
        <v>713</v>
      </c>
      <c r="D206" s="78" t="s">
        <v>556</v>
      </c>
      <c r="E206" s="77">
        <v>3</v>
      </c>
      <c r="F206" s="77" t="s">
        <v>564</v>
      </c>
      <c r="G206" s="35">
        <v>0</v>
      </c>
      <c r="H206" s="40"/>
    </row>
    <row r="207" spans="1:8">
      <c r="A207" s="76" t="s">
        <v>274</v>
      </c>
      <c r="B207" s="77" t="s">
        <v>331</v>
      </c>
      <c r="C207" s="77" t="s">
        <v>713</v>
      </c>
      <c r="D207" s="78" t="s">
        <v>556</v>
      </c>
      <c r="E207" s="77">
        <v>1</v>
      </c>
      <c r="F207" s="77" t="s">
        <v>564</v>
      </c>
      <c r="G207" s="35">
        <v>100</v>
      </c>
      <c r="H207" s="40">
        <v>1</v>
      </c>
    </row>
    <row r="208" spans="1:8">
      <c r="A208" s="76" t="s">
        <v>275</v>
      </c>
      <c r="B208" s="77" t="s">
        <v>331</v>
      </c>
      <c r="C208" s="77" t="s">
        <v>713</v>
      </c>
      <c r="D208" s="78" t="s">
        <v>556</v>
      </c>
      <c r="E208" s="77">
        <v>2</v>
      </c>
      <c r="F208" s="77" t="s">
        <v>564</v>
      </c>
      <c r="G208" s="35">
        <v>100</v>
      </c>
      <c r="H208" s="40">
        <v>0.8</v>
      </c>
    </row>
    <row r="209" spans="1:8">
      <c r="A209" s="76" t="s">
        <v>276</v>
      </c>
      <c r="B209" s="77" t="s">
        <v>331</v>
      </c>
      <c r="C209" s="77" t="s">
        <v>713</v>
      </c>
      <c r="D209" s="78" t="s">
        <v>556</v>
      </c>
      <c r="E209" s="77">
        <v>3</v>
      </c>
      <c r="F209" s="77" t="s">
        <v>564</v>
      </c>
      <c r="G209" s="35">
        <v>100</v>
      </c>
      <c r="H209" s="40">
        <v>0.3</v>
      </c>
    </row>
    <row r="210" spans="1:8">
      <c r="A210" s="76" t="s">
        <v>648</v>
      </c>
      <c r="B210" s="77" t="s">
        <v>331</v>
      </c>
      <c r="C210" s="77" t="s">
        <v>713</v>
      </c>
      <c r="D210" s="78" t="s">
        <v>556</v>
      </c>
      <c r="E210" s="77">
        <v>1</v>
      </c>
      <c r="F210" s="77" t="s">
        <v>564</v>
      </c>
      <c r="G210" s="35">
        <v>98.383069653034539</v>
      </c>
      <c r="H210" s="40">
        <v>0.68999999999994088</v>
      </c>
    </row>
    <row r="211" spans="1:8">
      <c r="A211" s="76" t="s">
        <v>649</v>
      </c>
      <c r="B211" s="77" t="s">
        <v>331</v>
      </c>
      <c r="C211" s="77" t="s">
        <v>713</v>
      </c>
      <c r="D211" s="78" t="s">
        <v>556</v>
      </c>
      <c r="E211" s="77">
        <v>2</v>
      </c>
      <c r="F211" s="77" t="s">
        <v>564</v>
      </c>
      <c r="G211" s="35">
        <v>98.724313388212892</v>
      </c>
      <c r="H211" s="40">
        <v>0.20999999999992269</v>
      </c>
    </row>
    <row r="212" spans="1:8">
      <c r="A212" s="76" t="s">
        <v>650</v>
      </c>
      <c r="B212" s="77" t="s">
        <v>331</v>
      </c>
      <c r="C212" s="77" t="s">
        <v>713</v>
      </c>
      <c r="D212" s="78" t="s">
        <v>556</v>
      </c>
      <c r="E212" s="77">
        <v>3</v>
      </c>
      <c r="F212" s="77" t="s">
        <v>564</v>
      </c>
      <c r="G212" s="35">
        <v>95.523862874946204</v>
      </c>
      <c r="H212" s="40">
        <v>1.0199999999999818</v>
      </c>
    </row>
    <row r="213" spans="1:8">
      <c r="A213" s="76" t="s">
        <v>277</v>
      </c>
      <c r="B213" s="77" t="s">
        <v>565</v>
      </c>
      <c r="C213" s="77" t="s">
        <v>713</v>
      </c>
      <c r="D213" s="78" t="s">
        <v>556</v>
      </c>
      <c r="E213" s="77">
        <v>1</v>
      </c>
      <c r="F213" s="77" t="s">
        <v>564</v>
      </c>
      <c r="G213" s="35">
        <v>0</v>
      </c>
      <c r="H213" s="40"/>
    </row>
    <row r="214" spans="1:8">
      <c r="A214" s="76" t="s">
        <v>278</v>
      </c>
      <c r="B214" s="77" t="s">
        <v>565</v>
      </c>
      <c r="C214" s="77" t="s">
        <v>713</v>
      </c>
      <c r="D214" s="78" t="s">
        <v>556</v>
      </c>
      <c r="E214" s="77">
        <v>2</v>
      </c>
      <c r="F214" s="77" t="s">
        <v>564</v>
      </c>
      <c r="G214" s="35">
        <v>0</v>
      </c>
      <c r="H214" s="40"/>
    </row>
    <row r="215" spans="1:8">
      <c r="A215" s="76" t="s">
        <v>279</v>
      </c>
      <c r="B215" s="77" t="s">
        <v>565</v>
      </c>
      <c r="C215" s="77" t="s">
        <v>713</v>
      </c>
      <c r="D215" s="78" t="s">
        <v>556</v>
      </c>
      <c r="E215" s="77">
        <v>3</v>
      </c>
      <c r="F215" s="77" t="s">
        <v>564</v>
      </c>
      <c r="G215" s="35">
        <v>0</v>
      </c>
      <c r="H215" s="40"/>
    </row>
    <row r="216" spans="1:8">
      <c r="A216" s="76" t="s">
        <v>651</v>
      </c>
      <c r="B216" s="77" t="s">
        <v>565</v>
      </c>
      <c r="C216" s="77" t="s">
        <v>713</v>
      </c>
      <c r="D216" s="78" t="s">
        <v>556</v>
      </c>
      <c r="E216" s="77">
        <v>1</v>
      </c>
      <c r="F216" s="77" t="s">
        <v>564</v>
      </c>
      <c r="G216" s="35">
        <v>0</v>
      </c>
      <c r="H216" s="40"/>
    </row>
    <row r="217" spans="1:8">
      <c r="A217" s="76" t="s">
        <v>652</v>
      </c>
      <c r="B217" s="77" t="s">
        <v>565</v>
      </c>
      <c r="C217" s="77" t="s">
        <v>713</v>
      </c>
      <c r="D217" s="78" t="s">
        <v>556</v>
      </c>
      <c r="E217" s="77">
        <v>2</v>
      </c>
      <c r="F217" s="77" t="s">
        <v>564</v>
      </c>
      <c r="G217" s="35">
        <v>0</v>
      </c>
      <c r="H217" s="40"/>
    </row>
    <row r="218" spans="1:8">
      <c r="A218" s="76" t="s">
        <v>653</v>
      </c>
      <c r="B218" s="77" t="s">
        <v>565</v>
      </c>
      <c r="C218" s="77" t="s">
        <v>713</v>
      </c>
      <c r="D218" s="78" t="s">
        <v>556</v>
      </c>
      <c r="E218" s="77">
        <v>3</v>
      </c>
      <c r="F218" s="77" t="s">
        <v>564</v>
      </c>
      <c r="G218" s="35">
        <v>0</v>
      </c>
      <c r="H218" s="40"/>
    </row>
    <row r="219" spans="1:8">
      <c r="A219" s="76" t="s">
        <v>280</v>
      </c>
      <c r="B219" s="77" t="s">
        <v>566</v>
      </c>
      <c r="C219" s="77" t="s">
        <v>713</v>
      </c>
      <c r="D219" s="78" t="s">
        <v>556</v>
      </c>
      <c r="E219" s="77">
        <v>1</v>
      </c>
      <c r="F219" s="77" t="s">
        <v>564</v>
      </c>
      <c r="G219" s="35">
        <v>0</v>
      </c>
      <c r="H219" s="40"/>
    </row>
    <row r="220" spans="1:8">
      <c r="A220" s="76" t="s">
        <v>281</v>
      </c>
      <c r="B220" s="77" t="s">
        <v>566</v>
      </c>
      <c r="C220" s="77" t="s">
        <v>713</v>
      </c>
      <c r="D220" s="78" t="s">
        <v>556</v>
      </c>
      <c r="E220" s="77">
        <v>2</v>
      </c>
      <c r="F220" s="77" t="s">
        <v>564</v>
      </c>
      <c r="G220" s="35">
        <v>0</v>
      </c>
      <c r="H220" s="40"/>
    </row>
    <row r="221" spans="1:8">
      <c r="A221" s="76" t="s">
        <v>282</v>
      </c>
      <c r="B221" s="77" t="s">
        <v>566</v>
      </c>
      <c r="C221" s="77" t="s">
        <v>713</v>
      </c>
      <c r="D221" s="78" t="s">
        <v>556</v>
      </c>
      <c r="E221" s="77">
        <v>3</v>
      </c>
      <c r="F221" s="77" t="s">
        <v>564</v>
      </c>
      <c r="G221" s="35">
        <v>1</v>
      </c>
      <c r="H221" s="40">
        <v>7.3</v>
      </c>
    </row>
    <row r="222" spans="1:8">
      <c r="A222" s="76" t="s">
        <v>654</v>
      </c>
      <c r="B222" s="77" t="s">
        <v>566</v>
      </c>
      <c r="C222" s="77" t="s">
        <v>713</v>
      </c>
      <c r="D222" s="78" t="s">
        <v>556</v>
      </c>
      <c r="E222" s="77">
        <v>1</v>
      </c>
      <c r="F222" s="77" t="s">
        <v>564</v>
      </c>
      <c r="G222" s="35">
        <v>0</v>
      </c>
      <c r="H222" s="40"/>
    </row>
    <row r="223" spans="1:8">
      <c r="A223" s="76" t="s">
        <v>655</v>
      </c>
      <c r="B223" s="77" t="s">
        <v>566</v>
      </c>
      <c r="C223" s="77" t="s">
        <v>713</v>
      </c>
      <c r="D223" s="78" t="s">
        <v>556</v>
      </c>
      <c r="E223" s="77">
        <v>2</v>
      </c>
      <c r="F223" s="77" t="s">
        <v>564</v>
      </c>
      <c r="G223" s="35">
        <v>0</v>
      </c>
      <c r="H223" s="40"/>
    </row>
    <row r="224" spans="1:8">
      <c r="A224" s="76" t="s">
        <v>656</v>
      </c>
      <c r="B224" s="77" t="s">
        <v>566</v>
      </c>
      <c r="C224" s="77" t="s">
        <v>713</v>
      </c>
      <c r="D224" s="78" t="s">
        <v>556</v>
      </c>
      <c r="E224" s="77">
        <v>3</v>
      </c>
      <c r="F224" s="77" t="s">
        <v>564</v>
      </c>
      <c r="G224" s="35">
        <v>0</v>
      </c>
      <c r="H224" s="40"/>
    </row>
    <row r="225" spans="1:8">
      <c r="A225" s="76" t="s">
        <v>283</v>
      </c>
      <c r="B225" s="77" t="s">
        <v>567</v>
      </c>
      <c r="C225" s="77" t="s">
        <v>713</v>
      </c>
      <c r="D225" s="78" t="s">
        <v>556</v>
      </c>
      <c r="E225" s="77">
        <v>1</v>
      </c>
      <c r="F225" s="77" t="s">
        <v>564</v>
      </c>
      <c r="G225" s="35">
        <v>0</v>
      </c>
      <c r="H225" s="40"/>
    </row>
    <row r="226" spans="1:8">
      <c r="A226" s="76" t="s">
        <v>284</v>
      </c>
      <c r="B226" s="77" t="s">
        <v>567</v>
      </c>
      <c r="C226" s="77" t="s">
        <v>713</v>
      </c>
      <c r="D226" s="78" t="s">
        <v>556</v>
      </c>
      <c r="E226" s="77">
        <v>2</v>
      </c>
      <c r="F226" s="77" t="s">
        <v>564</v>
      </c>
      <c r="G226" s="35">
        <v>1</v>
      </c>
      <c r="H226" s="40">
        <v>7.3</v>
      </c>
    </row>
    <row r="227" spans="1:8">
      <c r="A227" s="76" t="s">
        <v>285</v>
      </c>
      <c r="B227" s="77" t="s">
        <v>567</v>
      </c>
      <c r="C227" s="77" t="s">
        <v>713</v>
      </c>
      <c r="D227" s="78" t="s">
        <v>556</v>
      </c>
      <c r="E227" s="77">
        <v>3</v>
      </c>
      <c r="F227" s="77" t="s">
        <v>564</v>
      </c>
      <c r="G227" s="35">
        <v>1</v>
      </c>
      <c r="H227" s="40">
        <v>8.9</v>
      </c>
    </row>
    <row r="228" spans="1:8">
      <c r="A228" s="76" t="s">
        <v>657</v>
      </c>
      <c r="B228" s="77" t="s">
        <v>567</v>
      </c>
      <c r="C228" s="77" t="s">
        <v>713</v>
      </c>
      <c r="D228" s="78" t="s">
        <v>556</v>
      </c>
      <c r="E228" s="77">
        <v>1</v>
      </c>
      <c r="F228" s="77" t="s">
        <v>564</v>
      </c>
      <c r="G228" s="35">
        <v>0</v>
      </c>
      <c r="H228" s="40"/>
    </row>
    <row r="229" spans="1:8">
      <c r="A229" s="76" t="s">
        <v>658</v>
      </c>
      <c r="B229" s="77" t="s">
        <v>567</v>
      </c>
      <c r="C229" s="77" t="s">
        <v>713</v>
      </c>
      <c r="D229" s="78" t="s">
        <v>556</v>
      </c>
      <c r="E229" s="77">
        <v>2</v>
      </c>
      <c r="F229" s="77" t="s">
        <v>564</v>
      </c>
      <c r="G229" s="35">
        <v>0</v>
      </c>
      <c r="H229" s="40"/>
    </row>
    <row r="230" spans="1:8">
      <c r="A230" s="76" t="s">
        <v>659</v>
      </c>
      <c r="B230" s="77" t="s">
        <v>567</v>
      </c>
      <c r="C230" s="77" t="s">
        <v>713</v>
      </c>
      <c r="D230" s="78" t="s">
        <v>556</v>
      </c>
      <c r="E230" s="77">
        <v>3</v>
      </c>
      <c r="F230" s="77" t="s">
        <v>564</v>
      </c>
      <c r="G230" s="35">
        <v>0</v>
      </c>
      <c r="H230" s="40"/>
    </row>
    <row r="231" spans="1:8">
      <c r="A231" s="76" t="s">
        <v>286</v>
      </c>
      <c r="B231" s="77" t="s">
        <v>568</v>
      </c>
      <c r="C231" s="77" t="s">
        <v>713</v>
      </c>
      <c r="D231" s="78" t="s">
        <v>556</v>
      </c>
      <c r="E231" s="77">
        <v>1</v>
      </c>
      <c r="F231" s="77" t="s">
        <v>564</v>
      </c>
      <c r="G231" s="35">
        <v>0</v>
      </c>
      <c r="H231" s="40"/>
    </row>
    <row r="232" spans="1:8">
      <c r="A232" s="76" t="s">
        <v>287</v>
      </c>
      <c r="B232" s="77" t="s">
        <v>568</v>
      </c>
      <c r="C232" s="77" t="s">
        <v>713</v>
      </c>
      <c r="D232" s="78" t="s">
        <v>556</v>
      </c>
      <c r="E232" s="77">
        <v>2</v>
      </c>
      <c r="F232" s="77" t="s">
        <v>564</v>
      </c>
      <c r="G232" s="35">
        <v>0</v>
      </c>
      <c r="H232" s="40"/>
    </row>
    <row r="233" spans="1:8">
      <c r="A233" s="76" t="s">
        <v>288</v>
      </c>
      <c r="B233" s="77" t="s">
        <v>568</v>
      </c>
      <c r="C233" s="77" t="s">
        <v>713</v>
      </c>
      <c r="D233" s="78" t="s">
        <v>556</v>
      </c>
      <c r="E233" s="77">
        <v>3</v>
      </c>
      <c r="F233" s="77" t="s">
        <v>564</v>
      </c>
      <c r="G233" s="35">
        <v>1</v>
      </c>
      <c r="H233" s="40">
        <v>8.1999999999999993</v>
      </c>
    </row>
    <row r="234" spans="1:8">
      <c r="A234" s="76" t="s">
        <v>660</v>
      </c>
      <c r="B234" s="77" t="s">
        <v>568</v>
      </c>
      <c r="C234" s="77" t="s">
        <v>713</v>
      </c>
      <c r="D234" s="78" t="s">
        <v>556</v>
      </c>
      <c r="E234" s="77">
        <v>1</v>
      </c>
      <c r="F234" s="77" t="s">
        <v>564</v>
      </c>
      <c r="G234" s="35">
        <v>0</v>
      </c>
      <c r="H234" s="40"/>
    </row>
    <row r="235" spans="1:8">
      <c r="A235" s="76" t="s">
        <v>661</v>
      </c>
      <c r="B235" s="77" t="s">
        <v>568</v>
      </c>
      <c r="C235" s="77" t="s">
        <v>713</v>
      </c>
      <c r="D235" s="78" t="s">
        <v>556</v>
      </c>
      <c r="E235" s="77">
        <v>2</v>
      </c>
      <c r="F235" s="77" t="s">
        <v>564</v>
      </c>
      <c r="G235" s="35">
        <v>0</v>
      </c>
      <c r="H235" s="40"/>
    </row>
    <row r="236" spans="1:8">
      <c r="A236" s="76" t="s">
        <v>662</v>
      </c>
      <c r="B236" s="77" t="s">
        <v>568</v>
      </c>
      <c r="C236" s="77" t="s">
        <v>713</v>
      </c>
      <c r="D236" s="78" t="s">
        <v>556</v>
      </c>
      <c r="E236" s="77">
        <v>3</v>
      </c>
      <c r="F236" s="77" t="s">
        <v>564</v>
      </c>
      <c r="G236" s="35">
        <v>0</v>
      </c>
      <c r="H236" s="40"/>
    </row>
    <row r="237" spans="1:8">
      <c r="A237" s="76" t="s">
        <v>217</v>
      </c>
      <c r="B237" s="77" t="s">
        <v>564</v>
      </c>
      <c r="C237" s="77" t="s">
        <v>713</v>
      </c>
      <c r="D237" s="78" t="s">
        <v>560</v>
      </c>
      <c r="E237" s="77">
        <v>1</v>
      </c>
      <c r="F237" s="77" t="s">
        <v>575</v>
      </c>
      <c r="G237" s="35">
        <v>33.199295475206611</v>
      </c>
      <c r="H237" s="40">
        <v>0.25499999999988177</v>
      </c>
    </row>
    <row r="238" spans="1:8">
      <c r="A238" s="76" t="s">
        <v>218</v>
      </c>
      <c r="B238" s="77" t="s">
        <v>564</v>
      </c>
      <c r="C238" s="77" t="s">
        <v>713</v>
      </c>
      <c r="D238" s="78" t="s">
        <v>560</v>
      </c>
      <c r="E238" s="77">
        <v>2</v>
      </c>
      <c r="F238" s="77" t="s">
        <v>575</v>
      </c>
      <c r="G238" s="35">
        <v>31.721578435396864</v>
      </c>
      <c r="H238" s="40">
        <v>0.48000000000001819</v>
      </c>
    </row>
    <row r="239" spans="1:8">
      <c r="A239" s="76" t="s">
        <v>219</v>
      </c>
      <c r="B239" s="77" t="s">
        <v>564</v>
      </c>
      <c r="C239" s="77" t="s">
        <v>713</v>
      </c>
      <c r="D239" s="78" t="s">
        <v>560</v>
      </c>
      <c r="E239" s="77">
        <v>3</v>
      </c>
      <c r="F239" s="77" t="s">
        <v>575</v>
      </c>
      <c r="G239" s="35">
        <v>82.295206090130193</v>
      </c>
      <c r="H239" s="40">
        <v>0.36000000000001364</v>
      </c>
    </row>
    <row r="240" spans="1:8">
      <c r="A240" s="76" t="s">
        <v>684</v>
      </c>
      <c r="B240" s="77" t="s">
        <v>564</v>
      </c>
      <c r="C240" s="77" t="s">
        <v>713</v>
      </c>
      <c r="D240" s="78" t="s">
        <v>560</v>
      </c>
      <c r="E240" s="77">
        <v>1</v>
      </c>
      <c r="F240" s="77" t="s">
        <v>575</v>
      </c>
      <c r="G240" s="35">
        <v>100</v>
      </c>
      <c r="H240" s="40">
        <v>3.1499999999999773</v>
      </c>
    </row>
    <row r="241" spans="1:8">
      <c r="A241" s="76" t="s">
        <v>685</v>
      </c>
      <c r="B241" s="77" t="s">
        <v>564</v>
      </c>
      <c r="C241" s="77" t="s">
        <v>713</v>
      </c>
      <c r="D241" s="78" t="s">
        <v>560</v>
      </c>
      <c r="E241" s="77">
        <v>2</v>
      </c>
      <c r="F241" s="77" t="s">
        <v>575</v>
      </c>
      <c r="G241" s="35">
        <v>73.690054947568058</v>
      </c>
      <c r="H241" s="40">
        <v>0</v>
      </c>
    </row>
    <row r="242" spans="1:8">
      <c r="A242" s="76" t="s">
        <v>686</v>
      </c>
      <c r="B242" s="77" t="s">
        <v>564</v>
      </c>
      <c r="C242" s="77" t="s">
        <v>713</v>
      </c>
      <c r="D242" s="78" t="s">
        <v>560</v>
      </c>
      <c r="E242" s="77">
        <v>3</v>
      </c>
      <c r="F242" s="77" t="s">
        <v>575</v>
      </c>
      <c r="G242" s="35">
        <v>41.160112340306938</v>
      </c>
      <c r="H242" s="40">
        <v>0.53999999999996362</v>
      </c>
    </row>
    <row r="243" spans="1:8">
      <c r="A243" s="76" t="s">
        <v>220</v>
      </c>
      <c r="B243" s="77" t="s">
        <v>331</v>
      </c>
      <c r="C243" s="77" t="s">
        <v>713</v>
      </c>
      <c r="D243" s="78" t="s">
        <v>560</v>
      </c>
      <c r="E243" s="77">
        <v>1</v>
      </c>
      <c r="F243" s="77" t="s">
        <v>575</v>
      </c>
      <c r="G243" s="35">
        <v>98.60172981358464</v>
      </c>
      <c r="H243" s="40">
        <v>0</v>
      </c>
    </row>
    <row r="244" spans="1:8">
      <c r="A244" s="76" t="s">
        <v>221</v>
      </c>
      <c r="B244" s="77" t="s">
        <v>331</v>
      </c>
      <c r="C244" s="77" t="s">
        <v>713</v>
      </c>
      <c r="D244" s="78" t="s">
        <v>560</v>
      </c>
      <c r="E244" s="77">
        <v>2</v>
      </c>
      <c r="F244" s="77" t="s">
        <v>575</v>
      </c>
      <c r="G244" s="35">
        <v>99.648989649817224</v>
      </c>
      <c r="H244" s="40">
        <v>1.1399999999999864</v>
      </c>
    </row>
    <row r="245" spans="1:8">
      <c r="A245" s="76" t="s">
        <v>222</v>
      </c>
      <c r="B245" s="77" t="s">
        <v>331</v>
      </c>
      <c r="C245" s="77" t="s">
        <v>713</v>
      </c>
      <c r="D245" s="78" t="s">
        <v>560</v>
      </c>
      <c r="E245" s="77">
        <v>3</v>
      </c>
      <c r="F245" s="77" t="s">
        <v>575</v>
      </c>
      <c r="G245" s="35">
        <v>100</v>
      </c>
      <c r="H245" s="40">
        <v>1.4</v>
      </c>
    </row>
    <row r="246" spans="1:8">
      <c r="A246" s="76" t="s">
        <v>687</v>
      </c>
      <c r="B246" s="77" t="s">
        <v>331</v>
      </c>
      <c r="C246" s="77" t="s">
        <v>713</v>
      </c>
      <c r="D246" s="78" t="s">
        <v>560</v>
      </c>
      <c r="E246" s="77">
        <v>1</v>
      </c>
      <c r="F246" s="77" t="s">
        <v>575</v>
      </c>
      <c r="G246" s="35">
        <v>100</v>
      </c>
      <c r="H246" s="40">
        <v>1.4099999999999682</v>
      </c>
    </row>
    <row r="247" spans="1:8">
      <c r="A247" s="76" t="s">
        <v>688</v>
      </c>
      <c r="B247" s="77" t="s">
        <v>331</v>
      </c>
      <c r="C247" s="77" t="s">
        <v>713</v>
      </c>
      <c r="D247" s="78" t="s">
        <v>560</v>
      </c>
      <c r="E247" s="77">
        <v>2</v>
      </c>
      <c r="F247" s="77" t="s">
        <v>575</v>
      </c>
      <c r="G247" s="35">
        <v>100</v>
      </c>
      <c r="H247" s="40">
        <v>1.3799999999999955</v>
      </c>
    </row>
    <row r="248" spans="1:8">
      <c r="A248" s="76" t="s">
        <v>689</v>
      </c>
      <c r="B248" s="77" t="s">
        <v>331</v>
      </c>
      <c r="C248" s="77" t="s">
        <v>713</v>
      </c>
      <c r="D248" s="78" t="s">
        <v>560</v>
      </c>
      <c r="E248" s="77">
        <v>3</v>
      </c>
      <c r="F248" s="77" t="s">
        <v>575</v>
      </c>
      <c r="G248" s="35">
        <v>100</v>
      </c>
      <c r="H248" s="40">
        <v>0.23999999999989541</v>
      </c>
    </row>
    <row r="249" spans="1:8">
      <c r="A249" s="76" t="s">
        <v>223</v>
      </c>
      <c r="B249" s="77" t="s">
        <v>565</v>
      </c>
      <c r="C249" s="77" t="s">
        <v>713</v>
      </c>
      <c r="D249" s="78" t="s">
        <v>560</v>
      </c>
      <c r="E249" s="77">
        <v>1</v>
      </c>
      <c r="F249" s="77" t="s">
        <v>575</v>
      </c>
      <c r="G249" s="35">
        <v>40.428843945950717</v>
      </c>
      <c r="H249" s="40">
        <v>0</v>
      </c>
    </row>
    <row r="250" spans="1:8">
      <c r="A250" s="76" t="s">
        <v>224</v>
      </c>
      <c r="B250" s="77" t="s">
        <v>565</v>
      </c>
      <c r="C250" s="77" t="s">
        <v>713</v>
      </c>
      <c r="D250" s="78" t="s">
        <v>560</v>
      </c>
      <c r="E250" s="77">
        <v>2</v>
      </c>
      <c r="F250" s="77" t="s">
        <v>575</v>
      </c>
      <c r="G250" s="35">
        <v>0.87308333333332655</v>
      </c>
      <c r="H250" s="40">
        <v>0</v>
      </c>
    </row>
    <row r="251" spans="1:8">
      <c r="A251" s="76" t="s">
        <v>225</v>
      </c>
      <c r="B251" s="77" t="s">
        <v>565</v>
      </c>
      <c r="C251" s="77" t="s">
        <v>713</v>
      </c>
      <c r="D251" s="78" t="s">
        <v>560</v>
      </c>
      <c r="E251" s="77">
        <v>3</v>
      </c>
      <c r="F251" s="77" t="s">
        <v>575</v>
      </c>
      <c r="G251" s="35">
        <v>2.3105477591670507</v>
      </c>
      <c r="H251" s="40">
        <v>0.38999999999998602</v>
      </c>
    </row>
    <row r="252" spans="1:8">
      <c r="A252" s="76" t="s">
        <v>690</v>
      </c>
      <c r="B252" s="77" t="s">
        <v>565</v>
      </c>
      <c r="C252" s="77" t="s">
        <v>713</v>
      </c>
      <c r="D252" s="78" t="s">
        <v>560</v>
      </c>
      <c r="E252" s="77">
        <v>1</v>
      </c>
      <c r="F252" s="77" t="s">
        <v>575</v>
      </c>
      <c r="G252" s="35">
        <v>93.550772004764141</v>
      </c>
      <c r="H252" s="40">
        <v>1.1099999999999</v>
      </c>
    </row>
    <row r="253" spans="1:8">
      <c r="A253" s="76" t="s">
        <v>691</v>
      </c>
      <c r="B253" s="77" t="s">
        <v>565</v>
      </c>
      <c r="C253" s="77" t="s">
        <v>713</v>
      </c>
      <c r="D253" s="78" t="s">
        <v>560</v>
      </c>
      <c r="E253" s="77">
        <v>2</v>
      </c>
      <c r="F253" s="77" t="s">
        <v>575</v>
      </c>
      <c r="G253" s="35">
        <v>100</v>
      </c>
      <c r="H253" s="40">
        <v>0.50999999999999091</v>
      </c>
    </row>
    <row r="254" spans="1:8">
      <c r="A254" s="76" t="s">
        <v>692</v>
      </c>
      <c r="B254" s="77" t="s">
        <v>565</v>
      </c>
      <c r="C254" s="77" t="s">
        <v>713</v>
      </c>
      <c r="D254" s="78" t="s">
        <v>560</v>
      </c>
      <c r="E254" s="77">
        <v>3</v>
      </c>
      <c r="F254" s="77" t="s">
        <v>575</v>
      </c>
      <c r="G254" s="35">
        <v>100</v>
      </c>
      <c r="H254" s="40">
        <v>-3.0000000000086402E-2</v>
      </c>
    </row>
    <row r="255" spans="1:8">
      <c r="A255" s="76" t="s">
        <v>226</v>
      </c>
      <c r="B255" s="77" t="s">
        <v>566</v>
      </c>
      <c r="C255" s="77" t="s">
        <v>713</v>
      </c>
      <c r="D255" s="78" t="s">
        <v>560</v>
      </c>
      <c r="E255" s="77">
        <v>1</v>
      </c>
      <c r="F255" s="77" t="s">
        <v>575</v>
      </c>
      <c r="G255" s="35">
        <v>1.2175329542950806</v>
      </c>
      <c r="H255" s="40">
        <v>1.3799999999998818</v>
      </c>
    </row>
    <row r="256" spans="1:8">
      <c r="A256" s="76" t="s">
        <v>227</v>
      </c>
      <c r="B256" s="77" t="s">
        <v>566</v>
      </c>
      <c r="C256" s="77" t="s">
        <v>713</v>
      </c>
      <c r="D256" s="78" t="s">
        <v>560</v>
      </c>
      <c r="E256" s="77">
        <v>2</v>
      </c>
      <c r="F256" s="77" t="s">
        <v>575</v>
      </c>
      <c r="G256" s="35">
        <v>5.1704291974596686</v>
      </c>
      <c r="H256" s="40">
        <v>0.62999999999999545</v>
      </c>
    </row>
    <row r="257" spans="1:8">
      <c r="A257" s="76" t="s">
        <v>228</v>
      </c>
      <c r="B257" s="77" t="s">
        <v>566</v>
      </c>
      <c r="C257" s="77" t="s">
        <v>713</v>
      </c>
      <c r="D257" s="78" t="s">
        <v>560</v>
      </c>
      <c r="E257" s="77">
        <v>3</v>
      </c>
      <c r="F257" s="77" t="s">
        <v>575</v>
      </c>
      <c r="G257" s="35">
        <v>33.730959035723643</v>
      </c>
      <c r="H257" s="40">
        <v>0.95999999999992269</v>
      </c>
    </row>
    <row r="258" spans="1:8">
      <c r="A258" s="76" t="s">
        <v>693</v>
      </c>
      <c r="B258" s="77" t="s">
        <v>566</v>
      </c>
      <c r="C258" s="77" t="s">
        <v>713</v>
      </c>
      <c r="D258" s="78" t="s">
        <v>560</v>
      </c>
      <c r="E258" s="77">
        <v>1</v>
      </c>
      <c r="F258" s="77" t="s">
        <v>575</v>
      </c>
      <c r="G258" s="35">
        <v>100</v>
      </c>
      <c r="H258" s="40">
        <v>0</v>
      </c>
    </row>
    <row r="259" spans="1:8">
      <c r="A259" s="76" t="s">
        <v>694</v>
      </c>
      <c r="B259" s="77" t="s">
        <v>566</v>
      </c>
      <c r="C259" s="77" t="s">
        <v>713</v>
      </c>
      <c r="D259" s="78" t="s">
        <v>560</v>
      </c>
      <c r="E259" s="77">
        <v>2</v>
      </c>
      <c r="F259" s="77" t="s">
        <v>575</v>
      </c>
      <c r="G259" s="35">
        <v>60.344621060047587</v>
      </c>
      <c r="H259" s="40">
        <v>0.74999999999988631</v>
      </c>
    </row>
    <row r="260" spans="1:8">
      <c r="A260" s="76" t="s">
        <v>695</v>
      </c>
      <c r="B260" s="77" t="s">
        <v>566</v>
      </c>
      <c r="C260" s="77" t="s">
        <v>713</v>
      </c>
      <c r="D260" s="78" t="s">
        <v>560</v>
      </c>
      <c r="E260" s="77">
        <v>3</v>
      </c>
      <c r="F260" s="77" t="s">
        <v>575</v>
      </c>
      <c r="G260" s="35">
        <v>0</v>
      </c>
      <c r="H260" s="40"/>
    </row>
    <row r="261" spans="1:8">
      <c r="A261" s="76" t="s">
        <v>229</v>
      </c>
      <c r="B261" s="77" t="s">
        <v>567</v>
      </c>
      <c r="C261" s="77" t="s">
        <v>713</v>
      </c>
      <c r="D261" s="78" t="s">
        <v>560</v>
      </c>
      <c r="E261" s="77">
        <v>1</v>
      </c>
      <c r="F261" s="77" t="s">
        <v>575</v>
      </c>
      <c r="G261" s="35">
        <v>39.195139167999884</v>
      </c>
      <c r="H261" s="40">
        <v>-2.9999999999972715E-2</v>
      </c>
    </row>
    <row r="262" spans="1:8">
      <c r="A262" s="76" t="s">
        <v>230</v>
      </c>
      <c r="B262" s="77" t="s">
        <v>567</v>
      </c>
      <c r="C262" s="77" t="s">
        <v>713</v>
      </c>
      <c r="D262" s="78" t="s">
        <v>560</v>
      </c>
      <c r="E262" s="77">
        <v>2</v>
      </c>
      <c r="F262" s="77" t="s">
        <v>575</v>
      </c>
      <c r="G262" s="35">
        <v>86.291462775305121</v>
      </c>
      <c r="H262" s="40">
        <v>1.0589999999999691</v>
      </c>
    </row>
    <row r="263" spans="1:8">
      <c r="A263" s="76" t="s">
        <v>231</v>
      </c>
      <c r="B263" s="77" t="s">
        <v>567</v>
      </c>
      <c r="C263" s="77" t="s">
        <v>713</v>
      </c>
      <c r="D263" s="78" t="s">
        <v>560</v>
      </c>
      <c r="E263" s="77">
        <v>3</v>
      </c>
      <c r="F263" s="77" t="s">
        <v>575</v>
      </c>
      <c r="G263" s="35">
        <v>43.442608745376937</v>
      </c>
      <c r="H263" s="40">
        <v>0</v>
      </c>
    </row>
    <row r="264" spans="1:8">
      <c r="A264" s="76" t="s">
        <v>696</v>
      </c>
      <c r="B264" s="77" t="s">
        <v>567</v>
      </c>
      <c r="C264" s="77" t="s">
        <v>713</v>
      </c>
      <c r="D264" s="78" t="s">
        <v>560</v>
      </c>
      <c r="E264" s="77">
        <v>1</v>
      </c>
      <c r="F264" s="77" t="s">
        <v>575</v>
      </c>
      <c r="G264" s="35">
        <v>93.017133364101397</v>
      </c>
      <c r="H264" s="40">
        <v>0.38999999999998636</v>
      </c>
    </row>
    <row r="265" spans="1:8">
      <c r="A265" s="76" t="s">
        <v>697</v>
      </c>
      <c r="B265" s="77" t="s">
        <v>567</v>
      </c>
      <c r="C265" s="77" t="s">
        <v>713</v>
      </c>
      <c r="D265" s="78" t="s">
        <v>560</v>
      </c>
      <c r="E265" s="77">
        <v>2</v>
      </c>
      <c r="F265" s="77" t="s">
        <v>575</v>
      </c>
      <c r="G265" s="35">
        <v>62.770729726103909</v>
      </c>
      <c r="H265" s="40">
        <v>0</v>
      </c>
    </row>
    <row r="266" spans="1:8">
      <c r="A266" s="76" t="s">
        <v>698</v>
      </c>
      <c r="B266" s="77" t="s">
        <v>567</v>
      </c>
      <c r="C266" s="77" t="s">
        <v>713</v>
      </c>
      <c r="D266" s="78" t="s">
        <v>560</v>
      </c>
      <c r="E266" s="77">
        <v>3</v>
      </c>
      <c r="F266" s="77" t="s">
        <v>575</v>
      </c>
      <c r="G266" s="35">
        <v>54.845097974344462</v>
      </c>
      <c r="H266" s="40">
        <v>0.75</v>
      </c>
    </row>
    <row r="267" spans="1:8">
      <c r="A267" s="76" t="s">
        <v>232</v>
      </c>
      <c r="B267" s="77" t="s">
        <v>568</v>
      </c>
      <c r="C267" s="77" t="s">
        <v>713</v>
      </c>
      <c r="D267" s="78" t="s">
        <v>560</v>
      </c>
      <c r="E267" s="77">
        <v>1</v>
      </c>
      <c r="F267" s="77" t="s">
        <v>575</v>
      </c>
      <c r="G267" s="35">
        <v>70.006256623062384</v>
      </c>
      <c r="H267" s="40">
        <v>0</v>
      </c>
    </row>
    <row r="268" spans="1:8">
      <c r="A268" s="76" t="s">
        <v>233</v>
      </c>
      <c r="B268" s="77" t="s">
        <v>568</v>
      </c>
      <c r="C268" s="77" t="s">
        <v>713</v>
      </c>
      <c r="D268" s="78" t="s">
        <v>560</v>
      </c>
      <c r="E268" s="77">
        <v>2</v>
      </c>
      <c r="F268" s="77" t="s">
        <v>575</v>
      </c>
      <c r="G268" s="35">
        <v>100</v>
      </c>
      <c r="H268" s="40">
        <v>0.77999999999997272</v>
      </c>
    </row>
    <row r="269" spans="1:8">
      <c r="A269" s="76" t="s">
        <v>234</v>
      </c>
      <c r="B269" s="77" t="s">
        <v>568</v>
      </c>
      <c r="C269" s="77" t="s">
        <v>713</v>
      </c>
      <c r="D269" s="78" t="s">
        <v>560</v>
      </c>
      <c r="E269" s="77">
        <v>3</v>
      </c>
      <c r="F269" s="77" t="s">
        <v>575</v>
      </c>
      <c r="G269" s="35">
        <v>62.725912912396694</v>
      </c>
      <c r="H269" s="40">
        <v>0.68399999999996908</v>
      </c>
    </row>
    <row r="270" spans="1:8">
      <c r="A270" s="76" t="s">
        <v>699</v>
      </c>
      <c r="B270" s="77" t="s">
        <v>568</v>
      </c>
      <c r="C270" s="77" t="s">
        <v>713</v>
      </c>
      <c r="D270" s="78" t="s">
        <v>560</v>
      </c>
      <c r="E270" s="77">
        <v>1</v>
      </c>
      <c r="F270" s="77" t="s">
        <v>575</v>
      </c>
      <c r="G270" s="35">
        <v>68.4332997102875</v>
      </c>
      <c r="H270" s="40">
        <v>0.29999999999995453</v>
      </c>
    </row>
    <row r="271" spans="1:8">
      <c r="A271" s="76" t="s">
        <v>700</v>
      </c>
      <c r="B271" s="77" t="s">
        <v>568</v>
      </c>
      <c r="C271" s="77" t="s">
        <v>713</v>
      </c>
      <c r="D271" s="78" t="s">
        <v>560</v>
      </c>
      <c r="E271" s="77">
        <v>2</v>
      </c>
      <c r="F271" s="77" t="s">
        <v>575</v>
      </c>
      <c r="G271" s="35">
        <v>100</v>
      </c>
      <c r="H271" s="40">
        <v>1.2599999999999909</v>
      </c>
    </row>
    <row r="272" spans="1:8">
      <c r="A272" s="76" t="s">
        <v>701</v>
      </c>
      <c r="B272" s="77" t="s">
        <v>568</v>
      </c>
      <c r="C272" s="77" t="s">
        <v>713</v>
      </c>
      <c r="D272" s="78" t="s">
        <v>560</v>
      </c>
      <c r="E272" s="77">
        <v>3</v>
      </c>
      <c r="F272" s="77" t="s">
        <v>575</v>
      </c>
      <c r="G272" s="35">
        <v>28.927187254179728</v>
      </c>
      <c r="H272" s="40">
        <v>0.68999999999994088</v>
      </c>
    </row>
    <row r="273" spans="1:8">
      <c r="A273" s="76" t="s">
        <v>181</v>
      </c>
      <c r="B273" s="77" t="s">
        <v>564</v>
      </c>
      <c r="C273" s="77" t="s">
        <v>713</v>
      </c>
      <c r="D273" s="78" t="s">
        <v>509</v>
      </c>
      <c r="E273" s="77">
        <v>1</v>
      </c>
      <c r="F273" s="77" t="s">
        <v>575</v>
      </c>
      <c r="G273" s="35">
        <v>74.441196029762779</v>
      </c>
      <c r="H273" s="40">
        <v>2.1299999999999955</v>
      </c>
    </row>
    <row r="274" spans="1:8">
      <c r="A274" s="76" t="s">
        <v>182</v>
      </c>
      <c r="B274" s="77" t="s">
        <v>564</v>
      </c>
      <c r="C274" s="77" t="s">
        <v>713</v>
      </c>
      <c r="D274" s="78" t="s">
        <v>509</v>
      </c>
      <c r="E274" s="77">
        <v>2</v>
      </c>
      <c r="F274" s="77" t="s">
        <v>575</v>
      </c>
      <c r="G274" s="35">
        <v>75.471398319129634</v>
      </c>
      <c r="H274" s="40">
        <v>0.56999999999993634</v>
      </c>
    </row>
    <row r="275" spans="1:8">
      <c r="A275" s="76" t="s">
        <v>183</v>
      </c>
      <c r="B275" s="77" t="s">
        <v>564</v>
      </c>
      <c r="C275" s="77" t="s">
        <v>713</v>
      </c>
      <c r="D275" s="78" t="s">
        <v>509</v>
      </c>
      <c r="E275" s="77">
        <v>3</v>
      </c>
      <c r="F275" s="77" t="s">
        <v>575</v>
      </c>
      <c r="G275" s="35">
        <v>65.982504416907844</v>
      </c>
      <c r="H275" s="40">
        <v>2.9099999999998545</v>
      </c>
    </row>
    <row r="276" spans="1:8">
      <c r="A276" s="76" t="s">
        <v>184</v>
      </c>
      <c r="B276" s="77" t="s">
        <v>331</v>
      </c>
      <c r="C276" s="77" t="s">
        <v>713</v>
      </c>
      <c r="D276" s="78" t="s">
        <v>509</v>
      </c>
      <c r="E276" s="77">
        <v>1</v>
      </c>
      <c r="F276" s="77" t="s">
        <v>575</v>
      </c>
      <c r="G276" s="35">
        <v>100</v>
      </c>
      <c r="H276" s="40">
        <v>2.9999999999972715E-2</v>
      </c>
    </row>
    <row r="277" spans="1:8">
      <c r="A277" s="76" t="s">
        <v>185</v>
      </c>
      <c r="B277" s="77" t="s">
        <v>331</v>
      </c>
      <c r="C277" s="77" t="s">
        <v>713</v>
      </c>
      <c r="D277" s="78" t="s">
        <v>509</v>
      </c>
      <c r="E277" s="77">
        <v>2</v>
      </c>
      <c r="F277" s="77" t="s">
        <v>575</v>
      </c>
      <c r="G277" s="35">
        <v>100</v>
      </c>
      <c r="H277" s="40">
        <v>0.60000000000002274</v>
      </c>
    </row>
    <row r="278" spans="1:8">
      <c r="A278" s="76" t="s">
        <v>186</v>
      </c>
      <c r="B278" s="77" t="s">
        <v>331</v>
      </c>
      <c r="C278" s="77" t="s">
        <v>713</v>
      </c>
      <c r="D278" s="78" t="s">
        <v>509</v>
      </c>
      <c r="E278" s="77">
        <v>3</v>
      </c>
      <c r="F278" s="77" t="s">
        <v>575</v>
      </c>
      <c r="G278" s="35">
        <v>100</v>
      </c>
      <c r="H278" s="40">
        <v>0.48000000000001819</v>
      </c>
    </row>
    <row r="279" spans="1:8">
      <c r="A279" s="76" t="s">
        <v>187</v>
      </c>
      <c r="B279" s="77" t="s">
        <v>565</v>
      </c>
      <c r="C279" s="77" t="s">
        <v>713</v>
      </c>
      <c r="D279" s="78" t="s">
        <v>509</v>
      </c>
      <c r="E279" s="77">
        <v>1</v>
      </c>
      <c r="F279" s="77" t="s">
        <v>575</v>
      </c>
      <c r="G279" s="35">
        <v>83.983558617742887</v>
      </c>
      <c r="H279" s="40">
        <v>0</v>
      </c>
    </row>
    <row r="280" spans="1:8">
      <c r="A280" s="76" t="s">
        <v>188</v>
      </c>
      <c r="B280" s="77" t="s">
        <v>565</v>
      </c>
      <c r="C280" s="77" t="s">
        <v>713</v>
      </c>
      <c r="D280" s="78" t="s">
        <v>509</v>
      </c>
      <c r="E280" s="77">
        <v>2</v>
      </c>
      <c r="F280" s="77" t="s">
        <v>575</v>
      </c>
      <c r="G280" s="35">
        <v>76.076565918316049</v>
      </c>
      <c r="H280" s="40">
        <v>0</v>
      </c>
    </row>
    <row r="281" spans="1:8">
      <c r="A281" s="76" t="s">
        <v>189</v>
      </c>
      <c r="B281" s="77" t="s">
        <v>565</v>
      </c>
      <c r="C281" s="77" t="s">
        <v>713</v>
      </c>
      <c r="D281" s="78" t="s">
        <v>509</v>
      </c>
      <c r="E281" s="77">
        <v>3</v>
      </c>
      <c r="F281" s="77" t="s">
        <v>575</v>
      </c>
      <c r="G281" s="35">
        <v>74.42630374184418</v>
      </c>
      <c r="H281" s="40">
        <v>0.24000000000000909</v>
      </c>
    </row>
    <row r="282" spans="1:8">
      <c r="A282" s="76" t="s">
        <v>190</v>
      </c>
      <c r="B282" s="77" t="s">
        <v>566</v>
      </c>
      <c r="C282" s="77" t="s">
        <v>713</v>
      </c>
      <c r="D282" s="78" t="s">
        <v>509</v>
      </c>
      <c r="E282" s="77">
        <v>1</v>
      </c>
      <c r="F282" s="77" t="s">
        <v>575</v>
      </c>
      <c r="G282" s="35">
        <v>71.612037545883268</v>
      </c>
      <c r="H282" s="40">
        <v>0.57000000000005002</v>
      </c>
    </row>
    <row r="283" spans="1:8">
      <c r="A283" s="76" t="s">
        <v>191</v>
      </c>
      <c r="B283" s="77" t="s">
        <v>566</v>
      </c>
      <c r="C283" s="77" t="s">
        <v>713</v>
      </c>
      <c r="D283" s="78" t="s">
        <v>509</v>
      </c>
      <c r="E283" s="77">
        <v>2</v>
      </c>
      <c r="F283" s="77" t="s">
        <v>575</v>
      </c>
      <c r="G283" s="35">
        <v>67.370186797378665</v>
      </c>
      <c r="H283" s="40">
        <v>0.95999999999992269</v>
      </c>
    </row>
    <row r="284" spans="1:8">
      <c r="A284" s="76" t="s">
        <v>192</v>
      </c>
      <c r="B284" s="77" t="s">
        <v>566</v>
      </c>
      <c r="C284" s="77" t="s">
        <v>713</v>
      </c>
      <c r="D284" s="78" t="s">
        <v>509</v>
      </c>
      <c r="E284" s="77">
        <v>3</v>
      </c>
      <c r="F284" s="77" t="s">
        <v>575</v>
      </c>
      <c r="G284" s="35">
        <v>76.666421872822895</v>
      </c>
      <c r="H284" s="40">
        <v>0.59999999999990905</v>
      </c>
    </row>
    <row r="285" spans="1:8">
      <c r="A285" s="76" t="s">
        <v>193</v>
      </c>
      <c r="B285" s="77" t="s">
        <v>567</v>
      </c>
      <c r="C285" s="77" t="s">
        <v>713</v>
      </c>
      <c r="D285" s="78" t="s">
        <v>509</v>
      </c>
      <c r="E285" s="77">
        <v>1</v>
      </c>
      <c r="F285" s="77" t="s">
        <v>575</v>
      </c>
      <c r="G285" s="35">
        <v>74.101419393117681</v>
      </c>
      <c r="H285" s="40">
        <v>0.65999999999996817</v>
      </c>
    </row>
    <row r="286" spans="1:8">
      <c r="A286" s="76" t="s">
        <v>194</v>
      </c>
      <c r="B286" s="77" t="s">
        <v>567</v>
      </c>
      <c r="C286" s="77" t="s">
        <v>713</v>
      </c>
      <c r="D286" s="78" t="s">
        <v>509</v>
      </c>
      <c r="E286" s="77">
        <v>2</v>
      </c>
      <c r="F286" s="77" t="s">
        <v>575</v>
      </c>
      <c r="G286" s="35">
        <v>78.013886910191488</v>
      </c>
      <c r="H286" s="40">
        <v>0.83999999999991815</v>
      </c>
    </row>
    <row r="287" spans="1:8">
      <c r="A287" s="76" t="s">
        <v>195</v>
      </c>
      <c r="B287" s="77" t="s">
        <v>567</v>
      </c>
      <c r="C287" s="77" t="s">
        <v>713</v>
      </c>
      <c r="D287" s="78" t="s">
        <v>509</v>
      </c>
      <c r="E287" s="77">
        <v>3</v>
      </c>
      <c r="F287" s="77" t="s">
        <v>575</v>
      </c>
      <c r="G287" s="35">
        <v>67.118013527945891</v>
      </c>
      <c r="H287" s="40">
        <v>0.72000000000002728</v>
      </c>
    </row>
    <row r="288" spans="1:8">
      <c r="A288" s="76" t="s">
        <v>196</v>
      </c>
      <c r="B288" s="77" t="s">
        <v>568</v>
      </c>
      <c r="C288" s="77" t="s">
        <v>713</v>
      </c>
      <c r="D288" s="78" t="s">
        <v>509</v>
      </c>
      <c r="E288" s="77">
        <v>1</v>
      </c>
      <c r="F288" s="77" t="s">
        <v>575</v>
      </c>
      <c r="G288" s="35">
        <v>68.752269519154197</v>
      </c>
      <c r="H288" s="40">
        <v>0.50999999999999091</v>
      </c>
    </row>
    <row r="289" spans="1:8">
      <c r="A289" s="76" t="s">
        <v>197</v>
      </c>
      <c r="B289" s="77" t="s">
        <v>568</v>
      </c>
      <c r="C289" s="77" t="s">
        <v>713</v>
      </c>
      <c r="D289" s="78" t="s">
        <v>509</v>
      </c>
      <c r="E289" s="77">
        <v>2</v>
      </c>
      <c r="F289" s="77" t="s">
        <v>575</v>
      </c>
      <c r="G289" s="35">
        <v>77.736634175904655</v>
      </c>
      <c r="H289" s="40">
        <v>0.50999999999999091</v>
      </c>
    </row>
    <row r="290" spans="1:8">
      <c r="A290" s="76" t="s">
        <v>198</v>
      </c>
      <c r="B290" s="77" t="s">
        <v>568</v>
      </c>
      <c r="C290" s="77" t="s">
        <v>713</v>
      </c>
      <c r="D290" s="78" t="s">
        <v>509</v>
      </c>
      <c r="E290" s="77">
        <v>3</v>
      </c>
      <c r="F290" s="77" t="s">
        <v>575</v>
      </c>
      <c r="G290" s="35">
        <v>83.847214670207862</v>
      </c>
      <c r="H290" s="40">
        <v>0.92999999999994998</v>
      </c>
    </row>
    <row r="291" spans="1:8">
      <c r="A291" s="76" t="s">
        <v>235</v>
      </c>
      <c r="B291" s="77" t="s">
        <v>564</v>
      </c>
      <c r="C291" s="77" t="s">
        <v>713</v>
      </c>
      <c r="D291" s="78" t="s">
        <v>561</v>
      </c>
      <c r="E291" s="77">
        <v>1</v>
      </c>
      <c r="F291" s="77" t="s">
        <v>570</v>
      </c>
      <c r="G291" s="35">
        <v>100</v>
      </c>
      <c r="H291" s="40">
        <v>0.12000000000000455</v>
      </c>
    </row>
    <row r="292" spans="1:8">
      <c r="A292" s="76" t="s">
        <v>236</v>
      </c>
      <c r="B292" s="77" t="s">
        <v>564</v>
      </c>
      <c r="C292" s="77" t="s">
        <v>713</v>
      </c>
      <c r="D292" s="78" t="s">
        <v>561</v>
      </c>
      <c r="E292" s="77">
        <v>2</v>
      </c>
      <c r="F292" s="77" t="s">
        <v>570</v>
      </c>
      <c r="G292" s="35">
        <v>100</v>
      </c>
      <c r="H292" s="40">
        <v>0.56999999999993634</v>
      </c>
    </row>
    <row r="293" spans="1:8">
      <c r="A293" s="76" t="s">
        <v>237</v>
      </c>
      <c r="B293" s="77" t="s">
        <v>564</v>
      </c>
      <c r="C293" s="77" t="s">
        <v>713</v>
      </c>
      <c r="D293" s="78" t="s">
        <v>561</v>
      </c>
      <c r="E293" s="77">
        <v>3</v>
      </c>
      <c r="F293" s="77" t="s">
        <v>570</v>
      </c>
      <c r="G293" s="35">
        <v>100</v>
      </c>
      <c r="H293" s="40">
        <v>1.0499999999999545</v>
      </c>
    </row>
    <row r="294" spans="1:8">
      <c r="A294" s="76" t="s">
        <v>238</v>
      </c>
      <c r="B294" s="77" t="s">
        <v>331</v>
      </c>
      <c r="C294" s="77" t="s">
        <v>713</v>
      </c>
      <c r="D294" s="78" t="s">
        <v>561</v>
      </c>
      <c r="E294" s="77">
        <v>1</v>
      </c>
      <c r="F294" s="77" t="s">
        <v>570</v>
      </c>
      <c r="G294" s="35">
        <v>100</v>
      </c>
      <c r="H294" s="40">
        <v>1.1099999999999</v>
      </c>
    </row>
    <row r="295" spans="1:8">
      <c r="A295" s="76" t="s">
        <v>239</v>
      </c>
      <c r="B295" s="77" t="s">
        <v>331</v>
      </c>
      <c r="C295" s="77" t="s">
        <v>713</v>
      </c>
      <c r="D295" s="78" t="s">
        <v>561</v>
      </c>
      <c r="E295" s="77">
        <v>2</v>
      </c>
      <c r="F295" s="77" t="s">
        <v>570</v>
      </c>
      <c r="G295" s="35">
        <v>100</v>
      </c>
      <c r="H295" s="40">
        <v>0.77999999999997272</v>
      </c>
    </row>
    <row r="296" spans="1:8">
      <c r="A296" s="76" t="s">
        <v>240</v>
      </c>
      <c r="B296" s="77" t="s">
        <v>331</v>
      </c>
      <c r="C296" s="77" t="s">
        <v>713</v>
      </c>
      <c r="D296" s="78" t="s">
        <v>561</v>
      </c>
      <c r="E296" s="77">
        <v>3</v>
      </c>
      <c r="F296" s="77" t="s">
        <v>570</v>
      </c>
      <c r="G296" s="35">
        <v>100</v>
      </c>
      <c r="H296" s="40">
        <v>0.29999999999995453</v>
      </c>
    </row>
    <row r="297" spans="1:8">
      <c r="A297" s="76" t="s">
        <v>241</v>
      </c>
      <c r="B297" s="77" t="s">
        <v>565</v>
      </c>
      <c r="C297" s="77" t="s">
        <v>713</v>
      </c>
      <c r="D297" s="78" t="s">
        <v>561</v>
      </c>
      <c r="E297" s="77">
        <v>1</v>
      </c>
      <c r="F297" s="77" t="s">
        <v>570</v>
      </c>
      <c r="G297" s="35">
        <v>100</v>
      </c>
      <c r="H297" s="40">
        <v>0.26999999999998181</v>
      </c>
    </row>
    <row r="298" spans="1:8">
      <c r="A298" s="76" t="s">
        <v>242</v>
      </c>
      <c r="B298" s="77" t="s">
        <v>565</v>
      </c>
      <c r="C298" s="77" t="s">
        <v>713</v>
      </c>
      <c r="D298" s="78" t="s">
        <v>561</v>
      </c>
      <c r="E298" s="77">
        <v>2</v>
      </c>
      <c r="F298" s="77" t="s">
        <v>570</v>
      </c>
      <c r="G298" s="35">
        <v>100</v>
      </c>
      <c r="H298" s="40">
        <v>0.17999999999994998</v>
      </c>
    </row>
    <row r="299" spans="1:8">
      <c r="A299" s="76" t="s">
        <v>243</v>
      </c>
      <c r="B299" s="77" t="s">
        <v>565</v>
      </c>
      <c r="C299" s="77" t="s">
        <v>713</v>
      </c>
      <c r="D299" s="78" t="s">
        <v>561</v>
      </c>
      <c r="E299" s="77">
        <v>3</v>
      </c>
      <c r="F299" s="77" t="s">
        <v>570</v>
      </c>
      <c r="G299" s="35">
        <v>100</v>
      </c>
      <c r="H299" s="40">
        <v>0</v>
      </c>
    </row>
    <row r="300" spans="1:8">
      <c r="A300" s="76" t="s">
        <v>244</v>
      </c>
      <c r="B300" s="77" t="s">
        <v>566</v>
      </c>
      <c r="C300" s="77" t="s">
        <v>713</v>
      </c>
      <c r="D300" s="78" t="s">
        <v>561</v>
      </c>
      <c r="E300" s="77">
        <v>1</v>
      </c>
      <c r="F300" s="77" t="s">
        <v>570</v>
      </c>
      <c r="G300" s="35">
        <v>100</v>
      </c>
      <c r="H300" s="40">
        <v>0</v>
      </c>
    </row>
    <row r="301" spans="1:8">
      <c r="A301" s="76" t="s">
        <v>245</v>
      </c>
      <c r="B301" s="77" t="s">
        <v>566</v>
      </c>
      <c r="C301" s="77" t="s">
        <v>713</v>
      </c>
      <c r="D301" s="78" t="s">
        <v>561</v>
      </c>
      <c r="E301" s="77">
        <v>2</v>
      </c>
      <c r="F301" s="77" t="s">
        <v>570</v>
      </c>
      <c r="G301" s="35">
        <v>100</v>
      </c>
      <c r="H301" s="40">
        <v>0</v>
      </c>
    </row>
    <row r="302" spans="1:8">
      <c r="A302" s="76" t="s">
        <v>246</v>
      </c>
      <c r="B302" s="77" t="s">
        <v>566</v>
      </c>
      <c r="C302" s="77" t="s">
        <v>713</v>
      </c>
      <c r="D302" s="78" t="s">
        <v>561</v>
      </c>
      <c r="E302" s="77">
        <v>3</v>
      </c>
      <c r="F302" s="77" t="s">
        <v>570</v>
      </c>
      <c r="G302" s="35">
        <v>100</v>
      </c>
      <c r="H302" s="40">
        <v>0.36000000000001364</v>
      </c>
    </row>
    <row r="303" spans="1:8">
      <c r="A303" s="76" t="s">
        <v>247</v>
      </c>
      <c r="B303" s="77" t="s">
        <v>567</v>
      </c>
      <c r="C303" s="77" t="s">
        <v>713</v>
      </c>
      <c r="D303" s="78" t="s">
        <v>561</v>
      </c>
      <c r="E303" s="77">
        <v>1</v>
      </c>
      <c r="F303" s="77" t="s">
        <v>570</v>
      </c>
      <c r="G303" s="35">
        <v>100</v>
      </c>
      <c r="H303" s="40">
        <v>0</v>
      </c>
    </row>
    <row r="304" spans="1:8">
      <c r="A304" s="76" t="s">
        <v>248</v>
      </c>
      <c r="B304" s="77" t="s">
        <v>567</v>
      </c>
      <c r="C304" s="77" t="s">
        <v>713</v>
      </c>
      <c r="D304" s="78" t="s">
        <v>561</v>
      </c>
      <c r="E304" s="77">
        <v>2</v>
      </c>
      <c r="F304" s="77" t="s">
        <v>570</v>
      </c>
      <c r="G304" s="35">
        <v>100</v>
      </c>
      <c r="H304" s="40">
        <v>0</v>
      </c>
    </row>
    <row r="305" spans="1:8">
      <c r="A305" s="76" t="s">
        <v>249</v>
      </c>
      <c r="B305" s="77" t="s">
        <v>567</v>
      </c>
      <c r="C305" s="77" t="s">
        <v>713</v>
      </c>
      <c r="D305" s="78" t="s">
        <v>561</v>
      </c>
      <c r="E305" s="77">
        <v>3</v>
      </c>
      <c r="F305" s="77" t="s">
        <v>570</v>
      </c>
      <c r="G305" s="35">
        <v>100</v>
      </c>
      <c r="H305" s="40">
        <v>0</v>
      </c>
    </row>
    <row r="306" spans="1:8">
      <c r="A306" s="76" t="s">
        <v>250</v>
      </c>
      <c r="B306" s="77" t="s">
        <v>568</v>
      </c>
      <c r="C306" s="77" t="s">
        <v>713</v>
      </c>
      <c r="D306" s="78" t="s">
        <v>561</v>
      </c>
      <c r="E306" s="77">
        <v>1</v>
      </c>
      <c r="F306" s="77" t="s">
        <v>570</v>
      </c>
      <c r="G306" s="35">
        <v>100</v>
      </c>
      <c r="H306" s="40">
        <v>-3.0000000000086402E-2</v>
      </c>
    </row>
    <row r="307" spans="1:8">
      <c r="A307" s="76" t="s">
        <v>251</v>
      </c>
      <c r="B307" s="77" t="s">
        <v>568</v>
      </c>
      <c r="C307" s="77" t="s">
        <v>713</v>
      </c>
      <c r="D307" s="78" t="s">
        <v>561</v>
      </c>
      <c r="E307" s="77">
        <v>2</v>
      </c>
      <c r="F307" s="77" t="s">
        <v>570</v>
      </c>
      <c r="G307" s="35">
        <v>100</v>
      </c>
      <c r="H307" s="40">
        <v>0.95999999999992269</v>
      </c>
    </row>
    <row r="308" spans="1:8">
      <c r="A308" s="76" t="s">
        <v>252</v>
      </c>
      <c r="B308" s="77" t="s">
        <v>568</v>
      </c>
      <c r="C308" s="77" t="s">
        <v>713</v>
      </c>
      <c r="D308" s="78" t="s">
        <v>561</v>
      </c>
      <c r="E308" s="77">
        <v>3</v>
      </c>
      <c r="F308" s="77" t="s">
        <v>570</v>
      </c>
      <c r="G308" s="35">
        <v>100</v>
      </c>
      <c r="H308" s="40">
        <v>0</v>
      </c>
    </row>
    <row r="309" spans="1:8">
      <c r="A309" s="76" t="s">
        <v>109</v>
      </c>
      <c r="B309" s="77" t="s">
        <v>564</v>
      </c>
      <c r="C309" s="77" t="s">
        <v>718</v>
      </c>
      <c r="D309" s="78" t="s">
        <v>318</v>
      </c>
      <c r="E309" s="77">
        <v>1</v>
      </c>
      <c r="F309" s="77" t="s">
        <v>573</v>
      </c>
      <c r="G309" s="35">
        <v>96</v>
      </c>
      <c r="H309" s="40">
        <v>11.231999999999857</v>
      </c>
    </row>
    <row r="310" spans="1:8">
      <c r="A310" s="76" t="s">
        <v>110</v>
      </c>
      <c r="B310" s="77" t="s">
        <v>564</v>
      </c>
      <c r="C310" s="77" t="s">
        <v>718</v>
      </c>
      <c r="D310" s="78" t="s">
        <v>318</v>
      </c>
      <c r="E310" s="77">
        <v>2</v>
      </c>
      <c r="F310" s="77" t="s">
        <v>573</v>
      </c>
      <c r="G310" s="35">
        <v>98</v>
      </c>
      <c r="H310" s="40">
        <v>9.6599999999999682</v>
      </c>
    </row>
    <row r="311" spans="1:8">
      <c r="A311" s="76" t="s">
        <v>111</v>
      </c>
      <c r="B311" s="77" t="s">
        <v>564</v>
      </c>
      <c r="C311" s="77" t="s">
        <v>718</v>
      </c>
      <c r="D311" s="78" t="s">
        <v>318</v>
      </c>
      <c r="E311" s="77">
        <v>3</v>
      </c>
      <c r="F311" s="77" t="s">
        <v>573</v>
      </c>
      <c r="G311" s="35">
        <v>96</v>
      </c>
      <c r="H311" s="40">
        <v>9.5699999999999363</v>
      </c>
    </row>
    <row r="312" spans="1:8">
      <c r="A312" s="76" t="s">
        <v>112</v>
      </c>
      <c r="B312" s="77" t="s">
        <v>331</v>
      </c>
      <c r="C312" s="77" t="s">
        <v>718</v>
      </c>
      <c r="D312" s="78" t="s">
        <v>318</v>
      </c>
      <c r="E312" s="77">
        <v>1</v>
      </c>
      <c r="F312" s="77" t="s">
        <v>573</v>
      </c>
      <c r="G312" s="35">
        <v>100</v>
      </c>
      <c r="H312" s="40">
        <v>2.3999999999999773</v>
      </c>
    </row>
    <row r="313" spans="1:8">
      <c r="A313" s="76" t="s">
        <v>113</v>
      </c>
      <c r="B313" s="77" t="s">
        <v>331</v>
      </c>
      <c r="C313" s="77" t="s">
        <v>718</v>
      </c>
      <c r="D313" s="78" t="s">
        <v>318</v>
      </c>
      <c r="E313" s="77">
        <v>2</v>
      </c>
      <c r="F313" s="77" t="s">
        <v>573</v>
      </c>
      <c r="G313" s="35">
        <v>100</v>
      </c>
      <c r="H313" s="40">
        <v>5.1900000000000546</v>
      </c>
    </row>
    <row r="314" spans="1:8">
      <c r="A314" s="76" t="s">
        <v>114</v>
      </c>
      <c r="B314" s="77" t="s">
        <v>331</v>
      </c>
      <c r="C314" s="77" t="s">
        <v>718</v>
      </c>
      <c r="D314" s="78" t="s">
        <v>318</v>
      </c>
      <c r="E314" s="77">
        <v>3</v>
      </c>
      <c r="F314" s="77" t="s">
        <v>573</v>
      </c>
      <c r="G314" s="35">
        <v>100</v>
      </c>
      <c r="H314" s="40">
        <v>1.2300000000000182</v>
      </c>
    </row>
    <row r="315" spans="1:8">
      <c r="A315" s="76" t="s">
        <v>115</v>
      </c>
      <c r="B315" s="77" t="s">
        <v>565</v>
      </c>
      <c r="C315" s="77" t="s">
        <v>718</v>
      </c>
      <c r="D315" s="78" t="s">
        <v>318</v>
      </c>
      <c r="E315" s="77">
        <v>1</v>
      </c>
      <c r="F315" s="77" t="s">
        <v>573</v>
      </c>
      <c r="G315" s="35">
        <v>97</v>
      </c>
      <c r="H315" s="40">
        <v>9.5850000000000364</v>
      </c>
    </row>
    <row r="316" spans="1:8">
      <c r="A316" s="76" t="s">
        <v>116</v>
      </c>
      <c r="B316" s="77" t="s">
        <v>565</v>
      </c>
      <c r="C316" s="77" t="s">
        <v>718</v>
      </c>
      <c r="D316" s="78" t="s">
        <v>318</v>
      </c>
      <c r="E316" s="77">
        <v>2</v>
      </c>
      <c r="F316" s="77" t="s">
        <v>573</v>
      </c>
      <c r="G316" s="35">
        <v>99</v>
      </c>
      <c r="H316" s="40">
        <v>10.020000000000095</v>
      </c>
    </row>
    <row r="317" spans="1:8">
      <c r="A317" s="76" t="s">
        <v>117</v>
      </c>
      <c r="B317" s="77" t="s">
        <v>565</v>
      </c>
      <c r="C317" s="77" t="s">
        <v>718</v>
      </c>
      <c r="D317" s="78" t="s">
        <v>318</v>
      </c>
      <c r="E317" s="77">
        <v>3</v>
      </c>
      <c r="F317" s="77" t="s">
        <v>573</v>
      </c>
      <c r="G317" s="35">
        <v>63</v>
      </c>
      <c r="H317" s="40">
        <v>9.8700000000000045</v>
      </c>
    </row>
    <row r="318" spans="1:8">
      <c r="A318" s="76" t="s">
        <v>118</v>
      </c>
      <c r="B318" s="77" t="s">
        <v>566</v>
      </c>
      <c r="C318" s="77" t="s">
        <v>718</v>
      </c>
      <c r="D318" s="78" t="s">
        <v>318</v>
      </c>
      <c r="E318" s="77">
        <v>1</v>
      </c>
      <c r="F318" s="77" t="s">
        <v>573</v>
      </c>
      <c r="G318" s="35">
        <v>99</v>
      </c>
      <c r="H318" s="40">
        <v>9.3899999999999864</v>
      </c>
    </row>
    <row r="319" spans="1:8">
      <c r="A319" s="76" t="s">
        <v>119</v>
      </c>
      <c r="B319" s="77" t="s">
        <v>566</v>
      </c>
      <c r="C319" s="77" t="s">
        <v>718</v>
      </c>
      <c r="D319" s="78" t="s">
        <v>318</v>
      </c>
      <c r="E319" s="77">
        <v>2</v>
      </c>
      <c r="F319" s="77" t="s">
        <v>573</v>
      </c>
      <c r="G319" s="35">
        <v>100</v>
      </c>
      <c r="H319" s="40">
        <v>9.6899999999999409</v>
      </c>
    </row>
    <row r="320" spans="1:8">
      <c r="A320" s="76" t="s">
        <v>120</v>
      </c>
      <c r="B320" s="77" t="s">
        <v>566</v>
      </c>
      <c r="C320" s="77" t="s">
        <v>718</v>
      </c>
      <c r="D320" s="78" t="s">
        <v>318</v>
      </c>
      <c r="E320" s="77">
        <v>3</v>
      </c>
      <c r="F320" s="77" t="s">
        <v>573</v>
      </c>
      <c r="G320" s="35">
        <v>99</v>
      </c>
      <c r="H320" s="40">
        <v>10.710000000000036</v>
      </c>
    </row>
    <row r="321" spans="1:8">
      <c r="A321" s="76" t="s">
        <v>121</v>
      </c>
      <c r="B321" s="77" t="s">
        <v>567</v>
      </c>
      <c r="C321" s="77" t="s">
        <v>718</v>
      </c>
      <c r="D321" s="78" t="s">
        <v>318</v>
      </c>
      <c r="E321" s="77">
        <v>1</v>
      </c>
      <c r="F321" s="77" t="s">
        <v>573</v>
      </c>
      <c r="G321" s="35">
        <v>99</v>
      </c>
      <c r="H321" s="40">
        <v>9.4500000000000455</v>
      </c>
    </row>
    <row r="322" spans="1:8">
      <c r="A322" s="76" t="s">
        <v>518</v>
      </c>
      <c r="B322" s="77" t="s">
        <v>567</v>
      </c>
      <c r="C322" s="77" t="s">
        <v>718</v>
      </c>
      <c r="D322" s="78" t="s">
        <v>318</v>
      </c>
      <c r="E322" s="77">
        <v>2</v>
      </c>
      <c r="F322" s="77" t="s">
        <v>573</v>
      </c>
      <c r="G322" s="35">
        <v>98</v>
      </c>
      <c r="H322" s="40">
        <v>9.9900000000000091</v>
      </c>
    </row>
    <row r="323" spans="1:8">
      <c r="A323" s="76" t="s">
        <v>123</v>
      </c>
      <c r="B323" s="77" t="s">
        <v>567</v>
      </c>
      <c r="C323" s="77" t="s">
        <v>718</v>
      </c>
      <c r="D323" s="78" t="s">
        <v>318</v>
      </c>
      <c r="E323" s="77">
        <v>3</v>
      </c>
      <c r="F323" s="77" t="s">
        <v>573</v>
      </c>
      <c r="G323" s="35">
        <v>97</v>
      </c>
      <c r="H323" s="40">
        <v>11.039999999999964</v>
      </c>
    </row>
    <row r="324" spans="1:8">
      <c r="A324" s="76" t="s">
        <v>124</v>
      </c>
      <c r="B324" s="77" t="s">
        <v>568</v>
      </c>
      <c r="C324" s="77" t="s">
        <v>718</v>
      </c>
      <c r="D324" s="78" t="s">
        <v>318</v>
      </c>
      <c r="E324" s="77">
        <v>1</v>
      </c>
      <c r="F324" s="77" t="s">
        <v>573</v>
      </c>
      <c r="G324" s="35">
        <v>99</v>
      </c>
      <c r="H324" s="40">
        <v>10.499999999999886</v>
      </c>
    </row>
    <row r="325" spans="1:8">
      <c r="A325" s="76" t="s">
        <v>125</v>
      </c>
      <c r="B325" s="77" t="s">
        <v>568</v>
      </c>
      <c r="C325" s="77" t="s">
        <v>718</v>
      </c>
      <c r="D325" s="78" t="s">
        <v>318</v>
      </c>
      <c r="E325" s="77">
        <v>2</v>
      </c>
      <c r="F325" s="77" t="s">
        <v>573</v>
      </c>
      <c r="G325" s="35">
        <v>98</v>
      </c>
      <c r="H325" s="40">
        <v>9</v>
      </c>
    </row>
    <row r="326" spans="1:8">
      <c r="A326" s="76" t="s">
        <v>126</v>
      </c>
      <c r="B326" s="77" t="s">
        <v>568</v>
      </c>
      <c r="C326" s="77" t="s">
        <v>718</v>
      </c>
      <c r="D326" s="78" t="s">
        <v>318</v>
      </c>
      <c r="E326" s="77">
        <v>3</v>
      </c>
      <c r="F326" s="77" t="s">
        <v>573</v>
      </c>
      <c r="G326" s="35">
        <v>98</v>
      </c>
      <c r="H326" s="40">
        <v>11.651999999999816</v>
      </c>
    </row>
    <row r="327" spans="1:8">
      <c r="A327" s="76"/>
      <c r="B327" s="77"/>
      <c r="C327" s="77"/>
      <c r="D327" s="78"/>
      <c r="E327" s="77"/>
      <c r="F327" s="77"/>
      <c r="H327" s="40"/>
    </row>
    <row r="328" spans="1:8">
      <c r="A328" s="76"/>
      <c r="B328" s="77"/>
      <c r="C328" s="77"/>
      <c r="D328" s="78"/>
      <c r="E328" s="77"/>
      <c r="F328" s="77"/>
      <c r="H328" s="40"/>
    </row>
    <row r="329" spans="1:8">
      <c r="A329" s="76"/>
      <c r="B329" s="77"/>
      <c r="C329" s="77"/>
      <c r="D329" s="78"/>
      <c r="E329" s="77"/>
      <c r="F329" s="77"/>
      <c r="H329" s="40"/>
    </row>
    <row r="330" spans="1:8">
      <c r="A330" s="76"/>
      <c r="B330" s="77"/>
      <c r="C330" s="77"/>
      <c r="D330" s="78"/>
      <c r="E330" s="77"/>
      <c r="F330" s="77"/>
      <c r="H330" s="40"/>
    </row>
    <row r="331" spans="1:8">
      <c r="A331" s="76"/>
      <c r="B331" s="77"/>
      <c r="C331" s="77"/>
      <c r="D331" s="78"/>
      <c r="E331" s="77"/>
      <c r="F331" s="77"/>
      <c r="H331" s="40"/>
    </row>
    <row r="332" spans="1:8">
      <c r="A332" s="76"/>
      <c r="B332" s="77"/>
      <c r="C332" s="77"/>
      <c r="D332" s="78"/>
      <c r="E332" s="77"/>
      <c r="F332" s="77"/>
      <c r="H332" s="40"/>
    </row>
  </sheetData>
  <sortState ref="A3:H326">
    <sortCondition ref="C3:C326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Specimens</vt:lpstr>
      <vt:lpstr>Treatments</vt:lpstr>
      <vt:lpstr>XRD data</vt:lpstr>
      <vt:lpstr>H iris xrd</vt:lpstr>
      <vt:lpstr>Weight loss data</vt:lpstr>
      <vt:lpstr>Taxa Data</vt:lpstr>
    </vt:vector>
  </TitlesOfParts>
  <Company>Marine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 Smith</dc:creator>
  <cp:lastModifiedBy>Coco Lemon Pie</cp:lastModifiedBy>
  <cp:lastPrinted>2015-06-11T21:50:40Z</cp:lastPrinted>
  <dcterms:created xsi:type="dcterms:W3CDTF">2011-10-31T01:26:21Z</dcterms:created>
  <dcterms:modified xsi:type="dcterms:W3CDTF">2016-11-09T19:40:10Z</dcterms:modified>
</cp:coreProperties>
</file>