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edr\Documents\website\data_archive\2017_data\"/>
    </mc:Choice>
  </mc:AlternateContent>
  <bookViews>
    <workbookView xWindow="0" yWindow="0" windowWidth="25005" windowHeight="1483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L27" i="2" l="1"/>
  <c r="FL24" i="2"/>
  <c r="FA27" i="2"/>
  <c r="EN55" i="2"/>
  <c r="EL55" i="2"/>
  <c r="EJ55" i="2"/>
  <c r="FA24" i="2"/>
  <c r="EY24" i="2"/>
  <c r="ET52" i="2"/>
  <c r="EN52" i="2"/>
  <c r="EL52" i="2"/>
  <c r="EJ52" i="2"/>
  <c r="FA23" i="2"/>
  <c r="ET51" i="2"/>
  <c r="EN51" i="2"/>
  <c r="EL51" i="2"/>
  <c r="EJ51" i="2"/>
  <c r="FA20" i="2"/>
  <c r="EN48" i="2"/>
  <c r="EL48" i="2"/>
  <c r="EJ48" i="2"/>
  <c r="FA19" i="2"/>
  <c r="EN47" i="2"/>
  <c r="EL47" i="2"/>
  <c r="EJ47" i="2"/>
  <c r="EN46" i="2"/>
  <c r="EL46" i="2"/>
  <c r="EJ46" i="2"/>
  <c r="EL45" i="2"/>
  <c r="EJ45" i="2"/>
  <c r="EL44" i="2"/>
  <c r="EJ44" i="2"/>
  <c r="EL43" i="2"/>
  <c r="EJ43" i="2"/>
  <c r="EL42" i="2"/>
  <c r="EJ42" i="2"/>
  <c r="FR55" i="2"/>
  <c r="FP55" i="2"/>
  <c r="ER55" i="2"/>
  <c r="EP55" i="2"/>
  <c r="FP27" i="2"/>
  <c r="FN27" i="2"/>
  <c r="FI55" i="2"/>
  <c r="DP55" i="2"/>
  <c r="DN55" i="2"/>
  <c r="CY55" i="2"/>
  <c r="CW55" i="2"/>
  <c r="CU55" i="2"/>
  <c r="CL55" i="2"/>
  <c r="CJ55" i="2"/>
  <c r="CH55" i="2"/>
  <c r="CF55" i="2"/>
  <c r="CD55" i="2"/>
  <c r="CB55" i="2"/>
  <c r="BZ55" i="2"/>
  <c r="BW55" i="2"/>
  <c r="BU55" i="2"/>
  <c r="BS55" i="2"/>
  <c r="BQ55" i="2"/>
  <c r="BO55" i="2"/>
  <c r="BM55" i="2"/>
  <c r="BK55" i="2"/>
  <c r="BH55" i="2"/>
  <c r="BF55" i="2"/>
  <c r="BD55" i="2"/>
  <c r="BB55" i="2"/>
  <c r="AX55" i="2"/>
  <c r="AS55" i="2"/>
  <c r="AO55" i="2"/>
  <c r="AI55" i="2"/>
  <c r="AG55" i="2"/>
  <c r="AD55" i="2"/>
  <c r="V55" i="2"/>
  <c r="R55" i="2"/>
  <c r="O55" i="2"/>
  <c r="FR54" i="2"/>
  <c r="FP54" i="2"/>
  <c r="FR53" i="2"/>
  <c r="FP53" i="2"/>
  <c r="FR52" i="2"/>
  <c r="FP52" i="2"/>
  <c r="ER52" i="2"/>
  <c r="EP52" i="2"/>
  <c r="FP24" i="2"/>
  <c r="FN24" i="2"/>
  <c r="FI52" i="2"/>
  <c r="DP52" i="2"/>
  <c r="DN52" i="2"/>
  <c r="DA52" i="2"/>
  <c r="CY52" i="2"/>
  <c r="CW52" i="2"/>
  <c r="CU52" i="2"/>
  <c r="CS52" i="2"/>
  <c r="CQ52" i="2"/>
  <c r="CO52" i="2"/>
  <c r="CL52" i="2"/>
  <c r="CJ52" i="2"/>
  <c r="CH52" i="2"/>
  <c r="CF52" i="2"/>
  <c r="CD52" i="2"/>
  <c r="CB52" i="2"/>
  <c r="BZ52" i="2"/>
  <c r="BW52" i="2"/>
  <c r="BU52" i="2"/>
  <c r="BS52" i="2"/>
  <c r="BQ52" i="2"/>
  <c r="BO52" i="2"/>
  <c r="BM52" i="2"/>
  <c r="BK52" i="2"/>
  <c r="BH52" i="2"/>
  <c r="BF52" i="2"/>
  <c r="BD52" i="2"/>
  <c r="BB52" i="2"/>
  <c r="AX52" i="2"/>
  <c r="AS52" i="2"/>
  <c r="AQ52" i="2"/>
  <c r="AO52" i="2"/>
  <c r="AM52" i="2"/>
  <c r="AK52" i="2"/>
  <c r="AI52" i="2"/>
  <c r="AG52" i="2"/>
  <c r="AD52" i="2"/>
  <c r="AB52" i="2"/>
  <c r="Z52" i="2"/>
  <c r="X52" i="2"/>
  <c r="V52" i="2"/>
  <c r="T52" i="2"/>
  <c r="R52" i="2"/>
  <c r="O52" i="2"/>
  <c r="M52" i="2"/>
  <c r="K52" i="2"/>
  <c r="I52" i="2"/>
  <c r="G52" i="2"/>
  <c r="E52" i="2"/>
  <c r="C52" i="2"/>
  <c r="FR51" i="2"/>
  <c r="FP51" i="2"/>
  <c r="ER51" i="2"/>
  <c r="EP51" i="2"/>
  <c r="FP23" i="2"/>
  <c r="FN23" i="2"/>
  <c r="FI51" i="2"/>
  <c r="DP51" i="2"/>
  <c r="DN51" i="2"/>
  <c r="DA51" i="2"/>
  <c r="CY51" i="2"/>
  <c r="CW51" i="2"/>
  <c r="CU51" i="2"/>
  <c r="CS51" i="2"/>
  <c r="CQ51" i="2"/>
  <c r="CO51" i="2"/>
  <c r="CL51" i="2"/>
  <c r="CJ51" i="2"/>
  <c r="CH51" i="2"/>
  <c r="CF51" i="2"/>
  <c r="CD51" i="2"/>
  <c r="CB51" i="2"/>
  <c r="BZ51" i="2"/>
  <c r="BW51" i="2"/>
  <c r="BU51" i="2"/>
  <c r="BS51" i="2"/>
  <c r="BQ51" i="2"/>
  <c r="BO51" i="2"/>
  <c r="BM51" i="2"/>
  <c r="BK51" i="2"/>
  <c r="BH51" i="2"/>
  <c r="BF51" i="2"/>
  <c r="BD51" i="2"/>
  <c r="BB51" i="2"/>
  <c r="AX51" i="2"/>
  <c r="AS51" i="2"/>
  <c r="AQ51" i="2"/>
  <c r="AO51" i="2"/>
  <c r="AM51" i="2"/>
  <c r="AK51" i="2"/>
  <c r="AI51" i="2"/>
  <c r="AG51" i="2"/>
  <c r="AD51" i="2"/>
  <c r="AB51" i="2"/>
  <c r="Z51" i="2"/>
  <c r="X51" i="2"/>
  <c r="V51" i="2"/>
  <c r="T51" i="2"/>
  <c r="R51" i="2"/>
  <c r="O51" i="2"/>
  <c r="M51" i="2"/>
  <c r="K51" i="2"/>
  <c r="I51" i="2"/>
  <c r="G51" i="2"/>
  <c r="E51" i="2"/>
  <c r="C51" i="2"/>
  <c r="FR50" i="2"/>
  <c r="FP50" i="2"/>
  <c r="FR49" i="2"/>
  <c r="FP49" i="2"/>
  <c r="FR48" i="2"/>
  <c r="FP48" i="2"/>
  <c r="ER48" i="2"/>
  <c r="EP48" i="2"/>
  <c r="FP20" i="2"/>
  <c r="FN20" i="2"/>
  <c r="FI48" i="2"/>
  <c r="DP48" i="2"/>
  <c r="DN48" i="2"/>
  <c r="DA48" i="2"/>
  <c r="CY48" i="2"/>
  <c r="CW48" i="2"/>
  <c r="CU48" i="2"/>
  <c r="CS48" i="2"/>
  <c r="CO48" i="2"/>
  <c r="CL48" i="2"/>
  <c r="CJ48" i="2"/>
  <c r="CH48" i="2"/>
  <c r="CF48" i="2"/>
  <c r="CD48" i="2"/>
  <c r="CB48" i="2"/>
  <c r="BZ48" i="2"/>
  <c r="BW48" i="2"/>
  <c r="BU48" i="2"/>
  <c r="BS48" i="2"/>
  <c r="BQ48" i="2"/>
  <c r="BO48" i="2"/>
  <c r="BM48" i="2"/>
  <c r="BK48" i="2"/>
  <c r="BF48" i="2"/>
  <c r="BD48" i="2"/>
  <c r="BB48" i="2"/>
  <c r="AX48" i="2"/>
  <c r="AS48" i="2"/>
  <c r="AQ48" i="2"/>
  <c r="AO48" i="2"/>
  <c r="AM48" i="2"/>
  <c r="AK48" i="2"/>
  <c r="AI48" i="2"/>
  <c r="AG48" i="2"/>
  <c r="AD48" i="2"/>
  <c r="AB48" i="2"/>
  <c r="Z48" i="2"/>
  <c r="X48" i="2"/>
  <c r="V48" i="2"/>
  <c r="T48" i="2"/>
  <c r="R48" i="2"/>
  <c r="O48" i="2"/>
  <c r="M48" i="2"/>
  <c r="K48" i="2"/>
  <c r="I48" i="2"/>
  <c r="G48" i="2"/>
  <c r="E48" i="2"/>
  <c r="C48" i="2"/>
  <c r="FR47" i="2"/>
  <c r="FP47" i="2"/>
  <c r="ER47" i="2"/>
  <c r="EP47" i="2"/>
  <c r="FP19" i="2"/>
  <c r="FN19" i="2"/>
  <c r="FI47" i="2"/>
  <c r="DP47" i="2"/>
  <c r="DN47" i="2"/>
  <c r="DA47" i="2"/>
  <c r="CY47" i="2"/>
  <c r="CW47" i="2"/>
  <c r="CU47" i="2"/>
  <c r="CS47" i="2"/>
  <c r="CO47" i="2"/>
  <c r="CL47" i="2"/>
  <c r="CJ47" i="2"/>
  <c r="CH47" i="2"/>
  <c r="CF47" i="2"/>
  <c r="CD47" i="2"/>
  <c r="CB47" i="2"/>
  <c r="BZ47" i="2"/>
  <c r="BW47" i="2"/>
  <c r="BU47" i="2"/>
  <c r="BS47" i="2"/>
  <c r="BQ47" i="2"/>
  <c r="BO47" i="2"/>
  <c r="BM47" i="2"/>
  <c r="BK47" i="2"/>
  <c r="BF47" i="2"/>
  <c r="BD47" i="2"/>
  <c r="BB47" i="2"/>
  <c r="AX47" i="2"/>
  <c r="AS47" i="2"/>
  <c r="AQ47" i="2"/>
  <c r="AO47" i="2"/>
  <c r="AM47" i="2"/>
  <c r="AK47" i="2"/>
  <c r="AI47" i="2"/>
  <c r="AG47" i="2"/>
  <c r="AD47" i="2"/>
  <c r="AB47" i="2"/>
  <c r="Z47" i="2"/>
  <c r="X47" i="2"/>
  <c r="V47" i="2"/>
  <c r="T47" i="2"/>
  <c r="R47" i="2"/>
  <c r="O47" i="2"/>
  <c r="M47" i="2"/>
  <c r="K47" i="2"/>
  <c r="I47" i="2"/>
  <c r="G47" i="2"/>
  <c r="E47" i="2"/>
  <c r="C47" i="2"/>
  <c r="FR46" i="2"/>
  <c r="FP46" i="2"/>
  <c r="ER46" i="2"/>
  <c r="EP46" i="2"/>
  <c r="FP18" i="2"/>
  <c r="FN18" i="2"/>
  <c r="FI46" i="2"/>
  <c r="DP46" i="2"/>
  <c r="DN46" i="2"/>
  <c r="DA46" i="2"/>
  <c r="CY46" i="2"/>
  <c r="CW46" i="2"/>
  <c r="CU46" i="2"/>
  <c r="CS46" i="2"/>
  <c r="CO46" i="2"/>
  <c r="CL46" i="2"/>
  <c r="CJ46" i="2"/>
  <c r="CH46" i="2"/>
  <c r="CF46" i="2"/>
  <c r="CD46" i="2"/>
  <c r="CB46" i="2"/>
  <c r="BZ46" i="2"/>
  <c r="BW46" i="2"/>
  <c r="BU46" i="2"/>
  <c r="BS46" i="2"/>
  <c r="BO46" i="2"/>
  <c r="BM46" i="2"/>
  <c r="BK46" i="2"/>
  <c r="BF46" i="2"/>
  <c r="BD46" i="2"/>
  <c r="BB46" i="2"/>
  <c r="AX46" i="2"/>
  <c r="AS46" i="2"/>
  <c r="AQ46" i="2"/>
  <c r="AO46" i="2"/>
  <c r="AM46" i="2"/>
  <c r="AK46" i="2"/>
  <c r="AI46" i="2"/>
  <c r="AG46" i="2"/>
  <c r="AD46" i="2"/>
  <c r="AB46" i="2"/>
  <c r="Z46" i="2"/>
  <c r="X46" i="2"/>
  <c r="V46" i="2"/>
  <c r="T46" i="2"/>
  <c r="R46" i="2"/>
  <c r="O46" i="2"/>
  <c r="M46" i="2"/>
  <c r="K46" i="2"/>
  <c r="I46" i="2"/>
  <c r="G46" i="2"/>
  <c r="E46" i="2"/>
  <c r="C46" i="2"/>
  <c r="FR45" i="2"/>
  <c r="FP45" i="2"/>
  <c r="ER45" i="2"/>
  <c r="EP45" i="2"/>
  <c r="FP17" i="2"/>
  <c r="FN17" i="2"/>
  <c r="FI45" i="2"/>
  <c r="DP45" i="2"/>
  <c r="DN45" i="2"/>
  <c r="DA45" i="2"/>
  <c r="CY45" i="2"/>
  <c r="CS45" i="2"/>
  <c r="CO45" i="2"/>
  <c r="CL45" i="2"/>
  <c r="CJ45" i="2"/>
  <c r="CH45" i="2"/>
  <c r="CF45" i="2"/>
  <c r="CD45" i="2"/>
  <c r="CB45" i="2"/>
  <c r="BZ45" i="2"/>
  <c r="BW45" i="2"/>
  <c r="BU45" i="2"/>
  <c r="BS45" i="2"/>
  <c r="BO45" i="2"/>
  <c r="BM45" i="2"/>
  <c r="BK45" i="2"/>
  <c r="AX45" i="2"/>
  <c r="AS45" i="2"/>
  <c r="AQ45" i="2"/>
  <c r="AO45" i="2"/>
  <c r="AM45" i="2"/>
  <c r="AK45" i="2"/>
  <c r="AI45" i="2"/>
  <c r="AG45" i="2"/>
  <c r="AD45" i="2"/>
  <c r="AB45" i="2"/>
  <c r="Z45" i="2"/>
  <c r="X45" i="2"/>
  <c r="V45" i="2"/>
  <c r="T45" i="2"/>
  <c r="R45" i="2"/>
  <c r="O45" i="2"/>
  <c r="M45" i="2"/>
  <c r="K45" i="2"/>
  <c r="I45" i="2"/>
  <c r="G45" i="2"/>
  <c r="E45" i="2"/>
  <c r="C45" i="2"/>
  <c r="FR44" i="2"/>
  <c r="FP44" i="2"/>
  <c r="ER44" i="2"/>
  <c r="FP16" i="2"/>
  <c r="FN16" i="2"/>
  <c r="FI44" i="2"/>
  <c r="DP44" i="2"/>
  <c r="DN44" i="2"/>
  <c r="DA44" i="2"/>
  <c r="CY44" i="2"/>
  <c r="CS44" i="2"/>
  <c r="CL44" i="2"/>
  <c r="CJ44" i="2"/>
  <c r="CH44" i="2"/>
  <c r="CF44" i="2"/>
  <c r="CD44" i="2"/>
  <c r="CB44" i="2"/>
  <c r="BZ44" i="2"/>
  <c r="BW44" i="2"/>
  <c r="BU44" i="2"/>
  <c r="BS44" i="2"/>
  <c r="BO44" i="2"/>
  <c r="BM44" i="2"/>
  <c r="BK44" i="2"/>
  <c r="AX44" i="2"/>
  <c r="AS44" i="2"/>
  <c r="AQ44" i="2"/>
  <c r="AO44" i="2"/>
  <c r="AM44" i="2"/>
  <c r="AK44" i="2"/>
  <c r="AI44" i="2"/>
  <c r="AG44" i="2"/>
  <c r="AD44" i="2"/>
  <c r="AB44" i="2"/>
  <c r="Z44" i="2"/>
  <c r="X44" i="2"/>
  <c r="V44" i="2"/>
  <c r="T44" i="2"/>
  <c r="R44" i="2"/>
  <c r="O44" i="2"/>
  <c r="K44" i="2"/>
  <c r="I44" i="2"/>
  <c r="G44" i="2"/>
  <c r="E44" i="2"/>
  <c r="C44" i="2"/>
  <c r="FR43" i="2"/>
  <c r="FP43" i="2"/>
  <c r="ER43" i="2"/>
  <c r="FP15" i="2"/>
  <c r="FN15" i="2"/>
  <c r="FI43" i="2"/>
  <c r="DP43" i="2"/>
  <c r="DN43" i="2"/>
  <c r="DA43" i="2"/>
  <c r="CY43" i="2"/>
  <c r="CS43" i="2"/>
  <c r="CL43" i="2"/>
  <c r="CJ43" i="2"/>
  <c r="CH43" i="2"/>
  <c r="CF43" i="2"/>
  <c r="CD43" i="2"/>
  <c r="CB43" i="2"/>
  <c r="BZ43" i="2"/>
  <c r="BW43" i="2"/>
  <c r="BU43" i="2"/>
  <c r="BS43" i="2"/>
  <c r="BO43" i="2"/>
  <c r="BM43" i="2"/>
  <c r="BK43" i="2"/>
  <c r="AX43" i="2"/>
  <c r="AS43" i="2"/>
  <c r="AQ43" i="2"/>
  <c r="AO43" i="2"/>
  <c r="AM43" i="2"/>
  <c r="AK43" i="2"/>
  <c r="AI43" i="2"/>
  <c r="AG43" i="2"/>
  <c r="AD43" i="2"/>
  <c r="AB43" i="2"/>
  <c r="Z43" i="2"/>
  <c r="X43" i="2"/>
  <c r="V43" i="2"/>
  <c r="T43" i="2"/>
  <c r="R43" i="2"/>
  <c r="O43" i="2"/>
  <c r="K43" i="2"/>
  <c r="I43" i="2"/>
  <c r="G43" i="2"/>
  <c r="E43" i="2"/>
  <c r="C43" i="2"/>
  <c r="FR42" i="2"/>
  <c r="FP42" i="2"/>
  <c r="ER42" i="2"/>
  <c r="FP14" i="2"/>
  <c r="FN14" i="2"/>
  <c r="FI42" i="2"/>
  <c r="DP42" i="2"/>
  <c r="DN42" i="2"/>
  <c r="DA42" i="2"/>
  <c r="CY42" i="2"/>
  <c r="CS42" i="2"/>
  <c r="CL42" i="2"/>
  <c r="CJ42" i="2"/>
  <c r="CH42" i="2"/>
  <c r="CF42" i="2"/>
  <c r="CD42" i="2"/>
  <c r="CB42" i="2"/>
  <c r="BZ42" i="2"/>
  <c r="BW42" i="2"/>
  <c r="BU42" i="2"/>
  <c r="BS42" i="2"/>
  <c r="BO42" i="2"/>
  <c r="BM42" i="2"/>
  <c r="BK42" i="2"/>
  <c r="AX42" i="2"/>
  <c r="AS42" i="2"/>
  <c r="AQ42" i="2"/>
  <c r="AO42" i="2"/>
  <c r="AM42" i="2"/>
  <c r="AK42" i="2"/>
  <c r="AI42" i="2"/>
  <c r="AG42" i="2"/>
  <c r="AD42" i="2"/>
  <c r="AB42" i="2"/>
  <c r="Z42" i="2"/>
  <c r="X42" i="2"/>
  <c r="V42" i="2"/>
  <c r="T42" i="2"/>
  <c r="R42" i="2"/>
  <c r="O42" i="2"/>
  <c r="K42" i="2"/>
  <c r="I42" i="2"/>
  <c r="G42" i="2"/>
  <c r="E42" i="2"/>
  <c r="C42" i="2"/>
  <c r="FR41" i="2"/>
  <c r="FP41" i="2"/>
  <c r="FR40" i="2"/>
  <c r="FP40" i="2"/>
  <c r="FR39" i="2"/>
  <c r="FP39" i="2"/>
  <c r="DP39" i="2"/>
  <c r="DN39" i="2"/>
  <c r="DA39" i="2"/>
  <c r="CS39" i="2"/>
  <c r="CL39" i="2"/>
  <c r="CJ39" i="2"/>
  <c r="CH39" i="2"/>
  <c r="CF39" i="2"/>
  <c r="CD39" i="2"/>
  <c r="CB39" i="2"/>
  <c r="BZ39" i="2"/>
  <c r="BW39" i="2"/>
  <c r="BU39" i="2"/>
  <c r="BS39" i="2"/>
  <c r="BO39" i="2"/>
  <c r="BM39" i="2"/>
  <c r="BK39" i="2"/>
  <c r="AX39" i="2"/>
  <c r="AS39" i="2"/>
  <c r="AQ39" i="2"/>
  <c r="AO39" i="2"/>
  <c r="AK39" i="2"/>
  <c r="AI39" i="2"/>
  <c r="AG39" i="2"/>
  <c r="AD39" i="2"/>
  <c r="AB39" i="2"/>
  <c r="Z39" i="2"/>
  <c r="X39" i="2"/>
  <c r="V39" i="2"/>
  <c r="T39" i="2"/>
  <c r="R39" i="2"/>
  <c r="O39" i="2"/>
  <c r="K39" i="2"/>
  <c r="I39" i="2"/>
  <c r="G39" i="2"/>
  <c r="E39" i="2"/>
  <c r="C39" i="2"/>
  <c r="FR38" i="2"/>
  <c r="FP38" i="2"/>
  <c r="CS38" i="2"/>
  <c r="CL38" i="2"/>
  <c r="CJ38" i="2"/>
  <c r="CH38" i="2"/>
  <c r="CF38" i="2"/>
  <c r="CD38" i="2"/>
  <c r="CB38" i="2"/>
  <c r="BZ38" i="2"/>
  <c r="BW38" i="2"/>
  <c r="BU38" i="2"/>
  <c r="BS38" i="2"/>
  <c r="BO38" i="2"/>
  <c r="BM38" i="2"/>
  <c r="AX38" i="2"/>
  <c r="AS38" i="2"/>
  <c r="AQ38" i="2"/>
  <c r="AO38" i="2"/>
  <c r="AK38" i="2"/>
  <c r="AI38" i="2"/>
  <c r="AG38" i="2"/>
  <c r="AD38" i="2"/>
  <c r="AB38" i="2"/>
  <c r="Z38" i="2"/>
  <c r="X38" i="2"/>
  <c r="V38" i="2"/>
  <c r="T38" i="2"/>
  <c r="R38" i="2"/>
  <c r="O38" i="2"/>
  <c r="K38" i="2"/>
  <c r="I38" i="2"/>
  <c r="G38" i="2"/>
  <c r="E38" i="2"/>
  <c r="C38" i="2"/>
  <c r="FR37" i="2"/>
  <c r="FP37" i="2"/>
  <c r="CS37" i="2"/>
  <c r="CL37" i="2"/>
  <c r="CJ37" i="2"/>
  <c r="CH37" i="2"/>
  <c r="CF37" i="2"/>
  <c r="CD37" i="2"/>
  <c r="CB37" i="2"/>
  <c r="BZ37" i="2"/>
  <c r="BW37" i="2"/>
  <c r="BU37" i="2"/>
  <c r="BO37" i="2"/>
  <c r="BM37" i="2"/>
  <c r="AS37" i="2"/>
  <c r="AQ37" i="2"/>
  <c r="AO37" i="2"/>
  <c r="AK37" i="2"/>
  <c r="AI37" i="2"/>
  <c r="AG37" i="2"/>
  <c r="AD37" i="2"/>
  <c r="AB37" i="2"/>
  <c r="Z37" i="2"/>
  <c r="X37" i="2"/>
  <c r="V37" i="2"/>
  <c r="T37" i="2"/>
  <c r="R37" i="2"/>
  <c r="G37" i="2"/>
  <c r="E37" i="2"/>
  <c r="C37" i="2"/>
  <c r="FR36" i="2"/>
  <c r="FP36" i="2"/>
  <c r="CS36" i="2"/>
  <c r="CL36" i="2"/>
  <c r="CJ36" i="2"/>
  <c r="CH36" i="2"/>
  <c r="CF36" i="2"/>
  <c r="CD36" i="2"/>
  <c r="CB36" i="2"/>
  <c r="BZ36" i="2"/>
  <c r="BW36" i="2"/>
  <c r="BO36" i="2"/>
  <c r="BM36" i="2"/>
  <c r="AS36" i="2"/>
  <c r="AQ36" i="2"/>
  <c r="AO36" i="2"/>
  <c r="AK36" i="2"/>
  <c r="AI36" i="2"/>
  <c r="AG36" i="2"/>
  <c r="AD36" i="2"/>
  <c r="AB36" i="2"/>
  <c r="Z36" i="2"/>
  <c r="X36" i="2"/>
  <c r="V36" i="2"/>
  <c r="T36" i="2"/>
  <c r="R36" i="2"/>
  <c r="G36" i="2"/>
  <c r="E36" i="2"/>
  <c r="C36" i="2"/>
  <c r="X35" i="2"/>
  <c r="T35" i="2"/>
  <c r="ET27" i="2"/>
  <c r="FX27" i="2"/>
  <c r="FV27" i="2"/>
  <c r="FT27" i="2"/>
  <c r="FR27" i="2"/>
  <c r="EN27" i="2"/>
  <c r="EL27" i="2"/>
  <c r="EJ27" i="2"/>
  <c r="EH27" i="2"/>
  <c r="EC27" i="2"/>
  <c r="EA27" i="2"/>
  <c r="DY27" i="2"/>
  <c r="DW27" i="2"/>
  <c r="DU27" i="2"/>
  <c r="DS27" i="2"/>
  <c r="DP27" i="2"/>
  <c r="DN27" i="2"/>
  <c r="DA27" i="2"/>
  <c r="CY27" i="2"/>
  <c r="CU27" i="2"/>
  <c r="CS27" i="2"/>
  <c r="CQ27" i="2"/>
  <c r="CO27" i="2"/>
  <c r="CL27" i="2"/>
  <c r="CJ27" i="2"/>
  <c r="CH27" i="2"/>
  <c r="CF27" i="2"/>
  <c r="CD27" i="2"/>
  <c r="CB27" i="2"/>
  <c r="BZ27" i="2"/>
  <c r="BW27" i="2"/>
  <c r="BQ27" i="2"/>
  <c r="BU27" i="2"/>
  <c r="BS27" i="2"/>
  <c r="BO27" i="2"/>
  <c r="BM27" i="2"/>
  <c r="BK27" i="2"/>
  <c r="BH27" i="2"/>
  <c r="BF27" i="2"/>
  <c r="BD27" i="2"/>
  <c r="BB27" i="2"/>
  <c r="AZ27" i="2"/>
  <c r="AX27" i="2"/>
  <c r="AV27" i="2"/>
  <c r="AS27" i="2"/>
  <c r="AQ27" i="2"/>
  <c r="AO27" i="2"/>
  <c r="AG27" i="2"/>
  <c r="AD27" i="2"/>
  <c r="AB27" i="2"/>
  <c r="Z27" i="2"/>
  <c r="X27" i="2"/>
  <c r="V27" i="2"/>
  <c r="T27" i="2"/>
  <c r="O27" i="2"/>
  <c r="M27" i="2"/>
  <c r="K27" i="2"/>
  <c r="I27" i="2"/>
  <c r="G27" i="2"/>
  <c r="E27" i="2"/>
  <c r="C27" i="2"/>
  <c r="ET24" i="2"/>
  <c r="FL52" i="2"/>
  <c r="FX24" i="2"/>
  <c r="FV24" i="2"/>
  <c r="FT24" i="2"/>
  <c r="FR24" i="2"/>
  <c r="EH52" i="2"/>
  <c r="ER24" i="2"/>
  <c r="EP24" i="2"/>
  <c r="EN24" i="2"/>
  <c r="EL24" i="2"/>
  <c r="EJ24" i="2"/>
  <c r="EH24" i="2"/>
  <c r="EE24" i="2"/>
  <c r="EC24" i="2"/>
  <c r="EA24" i="2"/>
  <c r="DY24" i="2"/>
  <c r="DW24" i="2"/>
  <c r="DU24" i="2"/>
  <c r="DS24" i="2"/>
  <c r="DP24" i="2"/>
  <c r="DN24" i="2"/>
  <c r="DH24" i="2"/>
  <c r="DF24" i="2"/>
  <c r="DD24" i="2"/>
  <c r="DA24" i="2"/>
  <c r="CY24" i="2"/>
  <c r="CW24" i="2"/>
  <c r="CU24" i="2"/>
  <c r="CS24" i="2"/>
  <c r="CQ24" i="2"/>
  <c r="CO24" i="2"/>
  <c r="CL24" i="2"/>
  <c r="CJ24" i="2"/>
  <c r="CH24" i="2"/>
  <c r="CF24" i="2"/>
  <c r="CD24" i="2"/>
  <c r="CB24" i="2"/>
  <c r="BZ24" i="2"/>
  <c r="BW24" i="2"/>
  <c r="BQ24" i="2"/>
  <c r="BU24" i="2"/>
  <c r="BS24" i="2"/>
  <c r="BO24" i="2"/>
  <c r="BH24" i="2"/>
  <c r="BF24" i="2"/>
  <c r="BD24" i="2"/>
  <c r="BB24" i="2"/>
  <c r="AZ24" i="2"/>
  <c r="AX24" i="2"/>
  <c r="AV24" i="2"/>
  <c r="AS24" i="2"/>
  <c r="AQ24" i="2"/>
  <c r="AO24" i="2"/>
  <c r="AM24" i="2"/>
  <c r="AK24" i="2"/>
  <c r="AI24" i="2"/>
  <c r="AG24" i="2"/>
  <c r="AD24" i="2"/>
  <c r="AB24" i="2"/>
  <c r="Z24" i="2"/>
  <c r="X24" i="2"/>
  <c r="V24" i="2"/>
  <c r="T24" i="2"/>
  <c r="R24" i="2"/>
  <c r="O24" i="2"/>
  <c r="M24" i="2"/>
  <c r="K24" i="2"/>
  <c r="I24" i="2"/>
  <c r="G24" i="2"/>
  <c r="E24" i="2"/>
  <c r="C24" i="2"/>
  <c r="ET23" i="2"/>
  <c r="FL51" i="2"/>
  <c r="FX23" i="2"/>
  <c r="FV23" i="2"/>
  <c r="FT23" i="2"/>
  <c r="FR23" i="2"/>
  <c r="EH51" i="2"/>
  <c r="ER23" i="2"/>
  <c r="EP23" i="2"/>
  <c r="EN23" i="2"/>
  <c r="EL23" i="2"/>
  <c r="EJ23" i="2"/>
  <c r="EH23" i="2"/>
  <c r="EE23" i="2"/>
  <c r="EC23" i="2"/>
  <c r="EA23" i="2"/>
  <c r="DY23" i="2"/>
  <c r="DW23" i="2"/>
  <c r="DU23" i="2"/>
  <c r="DS23" i="2"/>
  <c r="DP23" i="2"/>
  <c r="DN23" i="2"/>
  <c r="DH23" i="2"/>
  <c r="DF23" i="2"/>
  <c r="DD23" i="2"/>
  <c r="DA23" i="2"/>
  <c r="CY23" i="2"/>
  <c r="CW23" i="2"/>
  <c r="CU23" i="2"/>
  <c r="CS23" i="2"/>
  <c r="CQ23" i="2"/>
  <c r="CO23" i="2"/>
  <c r="CL23" i="2"/>
  <c r="CJ23" i="2"/>
  <c r="CH23" i="2"/>
  <c r="CF23" i="2"/>
  <c r="CD23" i="2"/>
  <c r="CB23" i="2"/>
  <c r="BZ23" i="2"/>
  <c r="BW23" i="2"/>
  <c r="BQ23" i="2"/>
  <c r="BU23" i="2"/>
  <c r="BS23" i="2"/>
  <c r="BO23" i="2"/>
  <c r="BK23" i="2"/>
  <c r="BH23" i="2"/>
  <c r="BF23" i="2"/>
  <c r="BD23" i="2"/>
  <c r="BB23" i="2"/>
  <c r="AZ23" i="2"/>
  <c r="AX23" i="2"/>
  <c r="AV23" i="2"/>
  <c r="AS23" i="2"/>
  <c r="AQ23" i="2"/>
  <c r="AO23" i="2"/>
  <c r="AM23" i="2"/>
  <c r="AK23" i="2"/>
  <c r="AI23" i="2"/>
  <c r="AG23" i="2"/>
  <c r="AD23" i="2"/>
  <c r="AB23" i="2"/>
  <c r="Z23" i="2"/>
  <c r="X23" i="2"/>
  <c r="V23" i="2"/>
  <c r="T23" i="2"/>
  <c r="R23" i="2"/>
  <c r="O23" i="2"/>
  <c r="M23" i="2"/>
  <c r="K23" i="2"/>
  <c r="I23" i="2"/>
  <c r="G23" i="2"/>
  <c r="E23" i="2"/>
  <c r="C23" i="2"/>
  <c r="ET20" i="2"/>
  <c r="FX20" i="2"/>
  <c r="FT20" i="2"/>
  <c r="FR20" i="2"/>
  <c r="EH48" i="2"/>
  <c r="EP20" i="2"/>
  <c r="EN20" i="2"/>
  <c r="EL20" i="2"/>
  <c r="EJ20" i="2"/>
  <c r="EH20" i="2"/>
  <c r="EC20" i="2"/>
  <c r="EA20" i="2"/>
  <c r="DY20" i="2"/>
  <c r="DW20" i="2"/>
  <c r="DU20" i="2"/>
  <c r="DS20" i="2"/>
  <c r="DP20" i="2"/>
  <c r="DN20" i="2"/>
  <c r="DH20" i="2"/>
  <c r="DF20" i="2"/>
  <c r="DD20" i="2"/>
  <c r="DA20" i="2"/>
  <c r="CY20" i="2"/>
  <c r="CW20" i="2"/>
  <c r="CU20" i="2"/>
  <c r="CS20" i="2"/>
  <c r="CQ20" i="2"/>
  <c r="CO20" i="2"/>
  <c r="CL20" i="2"/>
  <c r="CJ20" i="2"/>
  <c r="CH20" i="2"/>
  <c r="CF20" i="2"/>
  <c r="CD20" i="2"/>
  <c r="CB20" i="2"/>
  <c r="BZ20" i="2"/>
  <c r="BW20" i="2"/>
  <c r="BQ20" i="2"/>
  <c r="BU20" i="2"/>
  <c r="BS20" i="2"/>
  <c r="BH20" i="2"/>
  <c r="BF20" i="2"/>
  <c r="BD20" i="2"/>
  <c r="BB20" i="2"/>
  <c r="AZ20" i="2"/>
  <c r="AX20" i="2"/>
  <c r="AV20" i="2"/>
  <c r="AS20" i="2"/>
  <c r="AQ20" i="2"/>
  <c r="AO20" i="2"/>
  <c r="AM20" i="2"/>
  <c r="AK20" i="2"/>
  <c r="AI20" i="2"/>
  <c r="AG20" i="2"/>
  <c r="AD20" i="2"/>
  <c r="AB20" i="2"/>
  <c r="Z20" i="2"/>
  <c r="X20" i="2"/>
  <c r="V20" i="2"/>
  <c r="T20" i="2"/>
  <c r="R20" i="2"/>
  <c r="O20" i="2"/>
  <c r="M20" i="2"/>
  <c r="K20" i="2"/>
  <c r="I20" i="2"/>
  <c r="G20" i="2"/>
  <c r="E20" i="2"/>
  <c r="C20" i="2"/>
  <c r="ET19" i="2"/>
  <c r="FX19" i="2"/>
  <c r="FT19" i="2"/>
  <c r="FR19" i="2"/>
  <c r="EH47" i="2"/>
  <c r="EP19" i="2"/>
  <c r="EN19" i="2"/>
  <c r="EL19" i="2"/>
  <c r="EJ19" i="2"/>
  <c r="EH19" i="2"/>
  <c r="EC19" i="2"/>
  <c r="EA19" i="2"/>
  <c r="DW19" i="2"/>
  <c r="DU19" i="2"/>
  <c r="DS19" i="2"/>
  <c r="DP19" i="2"/>
  <c r="DH19" i="2"/>
  <c r="DF19" i="2"/>
  <c r="DD19" i="2"/>
  <c r="DA19" i="2"/>
  <c r="CY19" i="2"/>
  <c r="CW19" i="2"/>
  <c r="CU19" i="2"/>
  <c r="CS19" i="2"/>
  <c r="CQ19" i="2"/>
  <c r="CO19" i="2"/>
  <c r="CL19" i="2"/>
  <c r="CJ19" i="2"/>
  <c r="CH19" i="2"/>
  <c r="CF19" i="2"/>
  <c r="CD19" i="2"/>
  <c r="CB19" i="2"/>
  <c r="BZ19" i="2"/>
  <c r="BW19" i="2"/>
  <c r="BQ19" i="2"/>
  <c r="BU19" i="2"/>
  <c r="BS19" i="2"/>
  <c r="BK19" i="2"/>
  <c r="BH19" i="2"/>
  <c r="BF19" i="2"/>
  <c r="BD19" i="2"/>
  <c r="BB19" i="2"/>
  <c r="AZ19" i="2"/>
  <c r="AX19" i="2"/>
  <c r="AV19" i="2"/>
  <c r="AS19" i="2"/>
  <c r="AQ19" i="2"/>
  <c r="AO19" i="2"/>
  <c r="AM19" i="2"/>
  <c r="AK19" i="2"/>
  <c r="AI19" i="2"/>
  <c r="AG19" i="2"/>
  <c r="AD19" i="2"/>
  <c r="AB19" i="2"/>
  <c r="Z19" i="2"/>
  <c r="X19" i="2"/>
  <c r="V19" i="2"/>
  <c r="T19" i="2"/>
  <c r="R19" i="2"/>
  <c r="O19" i="2"/>
  <c r="M19" i="2"/>
  <c r="K19" i="2"/>
  <c r="I19" i="2"/>
  <c r="G19" i="2"/>
  <c r="E19" i="2"/>
  <c r="C19" i="2"/>
  <c r="ET18" i="2"/>
  <c r="FT18" i="2"/>
  <c r="FR18" i="2"/>
  <c r="EH46" i="2"/>
  <c r="EP18" i="2"/>
  <c r="EL18" i="2"/>
  <c r="EJ18" i="2"/>
  <c r="EC18" i="2"/>
  <c r="EA18" i="2"/>
  <c r="DW18" i="2"/>
  <c r="DU18" i="2"/>
  <c r="DS18" i="2"/>
  <c r="DP18" i="2"/>
  <c r="DH18" i="2"/>
  <c r="DF18" i="2"/>
  <c r="DA18" i="2"/>
  <c r="CY18" i="2"/>
  <c r="CW18" i="2"/>
  <c r="CU18" i="2"/>
  <c r="CS18" i="2"/>
  <c r="CQ18" i="2"/>
  <c r="CO18" i="2"/>
  <c r="CL18" i="2"/>
  <c r="CJ18" i="2"/>
  <c r="CH18" i="2"/>
  <c r="CF18" i="2"/>
  <c r="CD18" i="2"/>
  <c r="CB18" i="2"/>
  <c r="BZ18" i="2"/>
  <c r="BW18" i="2"/>
  <c r="BQ18" i="2"/>
  <c r="BU18" i="2"/>
  <c r="BS18" i="2"/>
  <c r="BK18" i="2"/>
  <c r="BH18" i="2"/>
  <c r="BF18" i="2"/>
  <c r="BD18" i="2"/>
  <c r="BB18" i="2"/>
  <c r="AZ18" i="2"/>
  <c r="AX18" i="2"/>
  <c r="AV18" i="2"/>
  <c r="AS18" i="2"/>
  <c r="AQ18" i="2"/>
  <c r="AO18" i="2"/>
  <c r="AM18" i="2"/>
  <c r="AK18" i="2"/>
  <c r="AI18" i="2"/>
  <c r="AG18" i="2"/>
  <c r="AD18" i="2"/>
  <c r="AB18" i="2"/>
  <c r="Z18" i="2"/>
  <c r="X18" i="2"/>
  <c r="V18" i="2"/>
  <c r="T18" i="2"/>
  <c r="R18" i="2"/>
  <c r="O18" i="2"/>
  <c r="M18" i="2"/>
  <c r="K18" i="2"/>
  <c r="I18" i="2"/>
  <c r="G18" i="2"/>
  <c r="E18" i="2"/>
  <c r="C18" i="2"/>
  <c r="ET17" i="2"/>
  <c r="FT17" i="2"/>
  <c r="FR17" i="2"/>
  <c r="EH45" i="2"/>
  <c r="EP17" i="2"/>
  <c r="EL17" i="2"/>
  <c r="EJ17" i="2"/>
  <c r="EC17" i="2"/>
  <c r="EA17" i="2"/>
  <c r="DW17" i="2"/>
  <c r="DU17" i="2"/>
  <c r="DS17" i="2"/>
  <c r="DF17" i="2"/>
  <c r="CY17" i="2"/>
  <c r="CW17" i="2"/>
  <c r="CU17" i="2"/>
  <c r="CS17" i="2"/>
  <c r="CQ17" i="2"/>
  <c r="CO17" i="2"/>
  <c r="CL17" i="2"/>
  <c r="CJ17" i="2"/>
  <c r="CH17" i="2"/>
  <c r="CF17" i="2"/>
  <c r="CD17" i="2"/>
  <c r="CB17" i="2"/>
  <c r="BZ17" i="2"/>
  <c r="BW17" i="2"/>
  <c r="BU17" i="2"/>
  <c r="BS17" i="2"/>
  <c r="BK17" i="2"/>
  <c r="BH17" i="2"/>
  <c r="BB17" i="2"/>
  <c r="AZ17" i="2"/>
  <c r="AX17" i="2"/>
  <c r="AV17" i="2"/>
  <c r="AS17" i="2"/>
  <c r="AQ17" i="2"/>
  <c r="AO17" i="2"/>
  <c r="AM17" i="2"/>
  <c r="AK17" i="2"/>
  <c r="AI17" i="2"/>
  <c r="AG17" i="2"/>
  <c r="AD17" i="2"/>
  <c r="AB17" i="2"/>
  <c r="Z17" i="2"/>
  <c r="X17" i="2"/>
  <c r="V17" i="2"/>
  <c r="R17" i="2"/>
  <c r="O17" i="2"/>
  <c r="M17" i="2"/>
  <c r="K17" i="2"/>
  <c r="I17" i="2"/>
  <c r="G17" i="2"/>
  <c r="E17" i="2"/>
  <c r="C17" i="2"/>
  <c r="ET16" i="2"/>
  <c r="FT16" i="2"/>
  <c r="FR16" i="2"/>
  <c r="EH44" i="2"/>
  <c r="EP16" i="2"/>
  <c r="EJ16" i="2"/>
  <c r="EC16" i="2"/>
  <c r="EA16" i="2"/>
  <c r="DW16" i="2"/>
  <c r="DU16" i="2"/>
  <c r="DS16" i="2"/>
  <c r="DF16" i="2"/>
  <c r="CY16" i="2"/>
  <c r="CW16" i="2"/>
  <c r="CU16" i="2"/>
  <c r="CS16" i="2"/>
  <c r="CQ16" i="2"/>
  <c r="CO16" i="2"/>
  <c r="CL16" i="2"/>
  <c r="CJ16" i="2"/>
  <c r="CH16" i="2"/>
  <c r="CF16" i="2"/>
  <c r="CD16" i="2"/>
  <c r="CB16" i="2"/>
  <c r="BZ16" i="2"/>
  <c r="BU16" i="2"/>
  <c r="BS16" i="2"/>
  <c r="BH16" i="2"/>
  <c r="BB16" i="2"/>
  <c r="AZ16" i="2"/>
  <c r="AX16" i="2"/>
  <c r="AV16" i="2"/>
  <c r="AS16" i="2"/>
  <c r="AQ16" i="2"/>
  <c r="AO16" i="2"/>
  <c r="AM16" i="2"/>
  <c r="AK16" i="2"/>
  <c r="AI16" i="2"/>
  <c r="AG16" i="2"/>
  <c r="AD16" i="2"/>
  <c r="AB16" i="2"/>
  <c r="Z16" i="2"/>
  <c r="X16" i="2"/>
  <c r="V16" i="2"/>
  <c r="R16" i="2"/>
  <c r="O16" i="2"/>
  <c r="K16" i="2"/>
  <c r="I16" i="2"/>
  <c r="G16" i="2"/>
  <c r="E16" i="2"/>
  <c r="C16" i="2"/>
  <c r="ET15" i="2"/>
  <c r="FT15" i="2"/>
  <c r="FR15" i="2"/>
  <c r="EH43" i="2"/>
  <c r="EP15" i="2"/>
  <c r="EJ15" i="2"/>
  <c r="EC15" i="2"/>
  <c r="EA15" i="2"/>
  <c r="DW15" i="2"/>
  <c r="DU15" i="2"/>
  <c r="DS15" i="2"/>
  <c r="DF15" i="2"/>
  <c r="CY15" i="2"/>
  <c r="CW15" i="2"/>
  <c r="CU15" i="2"/>
  <c r="CS15" i="2"/>
  <c r="CQ15" i="2"/>
  <c r="CO15" i="2"/>
  <c r="CL15" i="2"/>
  <c r="CJ15" i="2"/>
  <c r="CH15" i="2"/>
  <c r="CF15" i="2"/>
  <c r="CD15" i="2"/>
  <c r="CB15" i="2"/>
  <c r="BZ15" i="2"/>
  <c r="BU15" i="2"/>
  <c r="BS15" i="2"/>
  <c r="BH15" i="2"/>
  <c r="BB15" i="2"/>
  <c r="AZ15" i="2"/>
  <c r="AX15" i="2"/>
  <c r="AV15" i="2"/>
  <c r="AS15" i="2"/>
  <c r="AQ15" i="2"/>
  <c r="AO15" i="2"/>
  <c r="AM15" i="2"/>
  <c r="AK15" i="2"/>
  <c r="AI15" i="2"/>
  <c r="AG15" i="2"/>
  <c r="AD15" i="2"/>
  <c r="AB15" i="2"/>
  <c r="Z15" i="2"/>
  <c r="X15" i="2"/>
  <c r="V15" i="2"/>
  <c r="R15" i="2"/>
  <c r="O15" i="2"/>
  <c r="K15" i="2"/>
  <c r="I15" i="2"/>
  <c r="G15" i="2"/>
  <c r="E15" i="2"/>
  <c r="C15" i="2"/>
  <c r="FR14" i="2"/>
  <c r="EJ14" i="2"/>
  <c r="EC14" i="2"/>
  <c r="EA14" i="2"/>
  <c r="DW14" i="2"/>
  <c r="DU14" i="2"/>
  <c r="DS14" i="2"/>
  <c r="DF14" i="2"/>
  <c r="CY14" i="2"/>
  <c r="CW14" i="2"/>
  <c r="CU14" i="2"/>
  <c r="CS14" i="2"/>
  <c r="CQ14" i="2"/>
  <c r="CO14" i="2"/>
  <c r="CL14" i="2"/>
  <c r="CJ14" i="2"/>
  <c r="CH14" i="2"/>
  <c r="CF14" i="2"/>
  <c r="CD14" i="2"/>
  <c r="CB14" i="2"/>
  <c r="BZ14" i="2"/>
  <c r="BU14" i="2"/>
  <c r="BS14" i="2"/>
  <c r="AX14" i="2"/>
  <c r="AS14" i="2"/>
  <c r="AQ14" i="2"/>
  <c r="AO14" i="2"/>
  <c r="AM14" i="2"/>
  <c r="AK14" i="2"/>
  <c r="AI14" i="2"/>
  <c r="AG14" i="2"/>
  <c r="AD14" i="2"/>
  <c r="AB14" i="2"/>
  <c r="Z14" i="2"/>
  <c r="X14" i="2"/>
  <c r="V14" i="2"/>
  <c r="R14" i="2"/>
  <c r="O14" i="2"/>
  <c r="K14" i="2"/>
  <c r="I14" i="2"/>
  <c r="G14" i="2"/>
  <c r="E14" i="2"/>
  <c r="C14" i="2"/>
  <c r="EJ11" i="2"/>
  <c r="EC11" i="2"/>
  <c r="EA11" i="2"/>
  <c r="DW11" i="2"/>
  <c r="DU11" i="2"/>
  <c r="DS11" i="2"/>
  <c r="CY11" i="2"/>
  <c r="CW11" i="2"/>
  <c r="CS11" i="2"/>
  <c r="CQ11" i="2"/>
  <c r="CO11" i="2"/>
  <c r="CL11" i="2"/>
  <c r="CJ11" i="2"/>
  <c r="CH11" i="2"/>
  <c r="CF11" i="2"/>
  <c r="CD11" i="2"/>
  <c r="CB11" i="2"/>
  <c r="BZ11" i="2"/>
  <c r="BU11" i="2"/>
  <c r="BS11" i="2"/>
  <c r="AX11" i="2"/>
  <c r="AS11" i="2"/>
  <c r="AQ11" i="2"/>
  <c r="AO11" i="2"/>
  <c r="AM11" i="2"/>
  <c r="AK11" i="2"/>
  <c r="AI11" i="2"/>
  <c r="AG11" i="2"/>
  <c r="AD11" i="2"/>
  <c r="AB11" i="2"/>
  <c r="Z11" i="2"/>
  <c r="X11" i="2"/>
  <c r="V11" i="2"/>
  <c r="O11" i="2"/>
  <c r="K11" i="2"/>
  <c r="I11" i="2"/>
  <c r="G11" i="2"/>
  <c r="E11" i="2"/>
  <c r="C11" i="2"/>
  <c r="EC10" i="2"/>
  <c r="EA10" i="2"/>
  <c r="DW10" i="2"/>
  <c r="DU10" i="2"/>
  <c r="DS10" i="2"/>
  <c r="CY10" i="2"/>
  <c r="CW10" i="2"/>
  <c r="CS10" i="2"/>
  <c r="CQ10" i="2"/>
  <c r="CO10" i="2"/>
  <c r="CL10" i="2"/>
  <c r="CJ10" i="2"/>
  <c r="CH10" i="2"/>
  <c r="CF10" i="2"/>
  <c r="CD10" i="2"/>
  <c r="CB10" i="2"/>
  <c r="BZ10" i="2"/>
  <c r="BU10" i="2"/>
  <c r="BS10" i="2"/>
  <c r="AX10" i="2"/>
  <c r="AS10" i="2"/>
  <c r="AO10" i="2"/>
  <c r="AM10" i="2"/>
  <c r="AK10" i="2"/>
  <c r="AI10" i="2"/>
  <c r="AG10" i="2"/>
  <c r="AD10" i="2"/>
  <c r="AB10" i="2"/>
  <c r="Z10" i="2"/>
  <c r="X10" i="2"/>
  <c r="V10" i="2"/>
  <c r="O10" i="2"/>
  <c r="K10" i="2"/>
  <c r="I10" i="2"/>
  <c r="G10" i="2"/>
  <c r="E10" i="2"/>
  <c r="C10" i="2"/>
  <c r="EA9" i="2"/>
  <c r="DW9" i="2"/>
  <c r="DS9" i="2"/>
  <c r="CY9" i="2"/>
  <c r="CW9" i="2"/>
  <c r="CS9" i="2"/>
  <c r="CQ9" i="2"/>
  <c r="CO9" i="2"/>
  <c r="CL9" i="2"/>
  <c r="CJ9" i="2"/>
  <c r="CH9" i="2"/>
  <c r="CF9" i="2"/>
  <c r="CD9" i="2"/>
  <c r="CB9" i="2"/>
  <c r="BZ9" i="2"/>
  <c r="AS9" i="2"/>
  <c r="AM9" i="2"/>
  <c r="AK9" i="2"/>
  <c r="AI9" i="2"/>
  <c r="AG9" i="2"/>
  <c r="AD9" i="2"/>
  <c r="AB9" i="2"/>
  <c r="Z9" i="2"/>
  <c r="X9" i="2"/>
  <c r="V9" i="2"/>
  <c r="O9" i="2"/>
  <c r="K9" i="2"/>
  <c r="I9" i="2"/>
  <c r="G9" i="2"/>
  <c r="E9" i="2"/>
  <c r="C9" i="2"/>
  <c r="EA8" i="2"/>
  <c r="DW8" i="2"/>
  <c r="DS8" i="2"/>
  <c r="CY8" i="2"/>
  <c r="CW8" i="2"/>
  <c r="CS8" i="2"/>
  <c r="CQ8" i="2"/>
  <c r="CO8" i="2"/>
  <c r="CL8" i="2"/>
  <c r="CJ8" i="2"/>
  <c r="CH8" i="2"/>
  <c r="CF8" i="2"/>
  <c r="CD8" i="2"/>
  <c r="CB8" i="2"/>
  <c r="BZ8" i="2"/>
  <c r="AS8" i="2"/>
  <c r="AM8" i="2"/>
  <c r="AK8" i="2"/>
  <c r="AI8" i="2"/>
  <c r="AG8" i="2"/>
  <c r="AD8" i="2"/>
  <c r="AB8" i="2"/>
  <c r="Z8" i="2"/>
  <c r="X8" i="2"/>
  <c r="V8" i="2"/>
  <c r="O8" i="2"/>
  <c r="K8" i="2"/>
  <c r="I8" i="2"/>
  <c r="G8" i="2"/>
  <c r="E8" i="2"/>
  <c r="C8" i="2"/>
  <c r="C7" i="2"/>
</calcChain>
</file>

<file path=xl/sharedStrings.xml><?xml version="1.0" encoding="utf-8"?>
<sst xmlns="http://schemas.openxmlformats.org/spreadsheetml/2006/main" count="1201" uniqueCount="225">
  <si>
    <t>Location</t>
  </si>
  <si>
    <t>Mbr.</t>
  </si>
  <si>
    <t>Top</t>
  </si>
  <si>
    <t>Ltl. Kaw</t>
  </si>
  <si>
    <t>Rck. Lack.</t>
  </si>
  <si>
    <t>Stoner</t>
  </si>
  <si>
    <t>Eudora</t>
  </si>
  <si>
    <t>Cpt. Crk.</t>
  </si>
  <si>
    <t>Vilas</t>
  </si>
  <si>
    <t>Sp. Hill</t>
  </si>
  <si>
    <t>Hickory</t>
  </si>
  <si>
    <t>Merriam</t>
  </si>
  <si>
    <t>Bonner</t>
  </si>
  <si>
    <t>all Farley</t>
  </si>
  <si>
    <t>Isl. Crk.</t>
  </si>
  <si>
    <t>Argentine</t>
  </si>
  <si>
    <t>Quindaro</t>
  </si>
  <si>
    <t>Frisbie</t>
  </si>
  <si>
    <t>Liberty</t>
  </si>
  <si>
    <t>Raytown</t>
  </si>
  <si>
    <t>Muncie</t>
  </si>
  <si>
    <t>Paola</t>
  </si>
  <si>
    <t>Chanute</t>
  </si>
  <si>
    <t>Thick.</t>
  </si>
  <si>
    <t>KID</t>
  </si>
  <si>
    <t>15-121-27683</t>
  </si>
  <si>
    <t>15-121-27482</t>
  </si>
  <si>
    <t>15-121-27698</t>
  </si>
  <si>
    <t>15-121-27444</t>
  </si>
  <si>
    <t>15-091-22834</t>
  </si>
  <si>
    <t>15-091-22810</t>
  </si>
  <si>
    <t>15-121-29528</t>
  </si>
  <si>
    <t>15-121-29271</t>
  </si>
  <si>
    <t>15-121-28634-0001</t>
  </si>
  <si>
    <t>15-121-27504.2</t>
  </si>
  <si>
    <t>15-091-22656</t>
  </si>
  <si>
    <t>15-091-22760</t>
  </si>
  <si>
    <t>15-091-22842</t>
  </si>
  <si>
    <t>15-091-21893</t>
  </si>
  <si>
    <t>15-091-21614</t>
  </si>
  <si>
    <t>15-091-20890</t>
  </si>
  <si>
    <t>15-121-26612</t>
  </si>
  <si>
    <t>15-121-25192</t>
  </si>
  <si>
    <t>15-045-21535</t>
  </si>
  <si>
    <t>15-045-21784</t>
  </si>
  <si>
    <t>15-059-26250</t>
  </si>
  <si>
    <t>15-121-27722</t>
  </si>
  <si>
    <t>15-121-26754</t>
  </si>
  <si>
    <t>15-121-29233</t>
  </si>
  <si>
    <t>15-121-28470</t>
  </si>
  <si>
    <t>15-121-28630</t>
  </si>
  <si>
    <t>&gt;8.00</t>
  </si>
  <si>
    <t>15-121-28991</t>
  </si>
  <si>
    <t>&gt;10.0</t>
  </si>
  <si>
    <t>15-121-27535</t>
  </si>
  <si>
    <t>15-121-22929</t>
  </si>
  <si>
    <t>&gt;10.00</t>
  </si>
  <si>
    <t>15-121-25360</t>
  </si>
  <si>
    <t>15-121-29362</t>
  </si>
  <si>
    <t>15-121-28749</t>
  </si>
  <si>
    <t>15-059-25450</t>
  </si>
  <si>
    <t>15-059-24269</t>
  </si>
  <si>
    <t>15-059-25688</t>
  </si>
  <si>
    <t>15-059-24048</t>
  </si>
  <si>
    <t>&gt;8.0</t>
  </si>
  <si>
    <t>15-059-23307</t>
  </si>
  <si>
    <t>15-121-29252</t>
  </si>
  <si>
    <t>15-121-29048</t>
  </si>
  <si>
    <t>15-121-26983</t>
  </si>
  <si>
    <t>15-121-25581</t>
  </si>
  <si>
    <t>15-121-27665</t>
  </si>
  <si>
    <t>&gt;20.00</t>
  </si>
  <si>
    <t>15-121-25893</t>
  </si>
  <si>
    <t>15-121-21889</t>
  </si>
  <si>
    <t>&gt;6.00</t>
  </si>
  <si>
    <t>15-059-24787</t>
  </si>
  <si>
    <t>15-059-23407</t>
  </si>
  <si>
    <t>15-059-22611</t>
  </si>
  <si>
    <t>&gt;25.00</t>
  </si>
  <si>
    <t>&gt;23.00</t>
  </si>
  <si>
    <t>&gt;13.00</t>
  </si>
  <si>
    <t>&gt;49.00</t>
  </si>
  <si>
    <t>&gt;4.00</t>
  </si>
  <si>
    <t>15-059-25070</t>
  </si>
  <si>
    <t>15-059-24718</t>
  </si>
  <si>
    <t>15-059-21326</t>
  </si>
  <si>
    <t>15-059-24850</t>
  </si>
  <si>
    <t>15-121-29237</t>
  </si>
  <si>
    <t>15-121-27503</t>
  </si>
  <si>
    <t>15-121-28460</t>
  </si>
  <si>
    <t>15-121-20445</t>
  </si>
  <si>
    <t>&gt;96.0</t>
  </si>
  <si>
    <t>15-121-21655</t>
  </si>
  <si>
    <t>15-121-29599</t>
  </si>
  <si>
    <t>15-121-26881</t>
  </si>
  <si>
    <t>15-121-29250</t>
  </si>
  <si>
    <t>15-121-26343</t>
  </si>
  <si>
    <t>15-121-26639</t>
  </si>
  <si>
    <t>&gt;16.00</t>
  </si>
  <si>
    <t>15-121-22882</t>
  </si>
  <si>
    <t>15-121-27757</t>
  </si>
  <si>
    <t>15-107-22917</t>
  </si>
  <si>
    <t>15-121-28843</t>
  </si>
  <si>
    <t>15-121-29038</t>
  </si>
  <si>
    <t>15-121-29302</t>
  </si>
  <si>
    <t>15-121-28475</t>
  </si>
  <si>
    <t>15-107-24564</t>
  </si>
  <si>
    <t>15-107-20553</t>
  </si>
  <si>
    <t>15-059-25744</t>
  </si>
  <si>
    <t>15-059-20171</t>
  </si>
  <si>
    <t>15-059-22196</t>
  </si>
  <si>
    <t>15-059-26013</t>
  </si>
  <si>
    <t>15-059-26596</t>
  </si>
  <si>
    <t>15-059-24884</t>
  </si>
  <si>
    <t>15-059-20173</t>
  </si>
  <si>
    <t>15-107-20572</t>
  </si>
  <si>
    <t>15-121-27800</t>
  </si>
  <si>
    <t>15-121-25205</t>
  </si>
  <si>
    <t>15-121-29345</t>
  </si>
  <si>
    <t>15-121-29517</t>
  </si>
  <si>
    <t>15-121-29002</t>
  </si>
  <si>
    <t>15-121-25935</t>
  </si>
  <si>
    <t>15-121-25662</t>
  </si>
  <si>
    <t>15-121-25673</t>
  </si>
  <si>
    <t>15-121-22492</t>
  </si>
  <si>
    <t>15-107-24574</t>
  </si>
  <si>
    <t>15-121-28476</t>
  </si>
  <si>
    <t>15-121-28455</t>
  </si>
  <si>
    <t>15-121-28456</t>
  </si>
  <si>
    <t>15-121-26620</t>
  </si>
  <si>
    <t>15-107-23552</t>
  </si>
  <si>
    <t>15-121-28494</t>
  </si>
  <si>
    <t>15-121-27766</t>
  </si>
  <si>
    <t>&gt;5.00</t>
  </si>
  <si>
    <t>&gt;44.00</t>
  </si>
  <si>
    <t>&gt;32.00</t>
  </si>
  <si>
    <t>&gt;46.00</t>
  </si>
  <si>
    <t>&gt;35.0</t>
  </si>
  <si>
    <t>&gt;45.00</t>
  </si>
  <si>
    <t>&gt;30.00</t>
  </si>
  <si>
    <t>&gt;80.00</t>
  </si>
  <si>
    <t>&gt;24.00</t>
  </si>
  <si>
    <t>&gt;79.50</t>
  </si>
  <si>
    <t>15-121-29575</t>
  </si>
  <si>
    <t>15-121-28765</t>
  </si>
  <si>
    <t>15-121-28710</t>
  </si>
  <si>
    <t>15-121-29560</t>
  </si>
  <si>
    <t>15-059-19220</t>
  </si>
  <si>
    <t>15-059-25168</t>
  </si>
  <si>
    <t>15-059-26204</t>
  </si>
  <si>
    <t>15-059-23806</t>
  </si>
  <si>
    <t>15-121-28312</t>
  </si>
  <si>
    <t>15-121-21277</t>
  </si>
  <si>
    <t>15-059-25000</t>
  </si>
  <si>
    <t>15-121-24022</t>
  </si>
  <si>
    <t>15-121-25085</t>
  </si>
  <si>
    <t>15-003-20234</t>
  </si>
  <si>
    <t>&gt;34.00</t>
  </si>
  <si>
    <t>15-003-20447</t>
  </si>
  <si>
    <t>15-091-23354</t>
  </si>
  <si>
    <t>15-091-22821</t>
  </si>
  <si>
    <t>15-091-22973</t>
  </si>
  <si>
    <t>15-091-21152</t>
  </si>
  <si>
    <t>15-091-21204</t>
  </si>
  <si>
    <t>15-091-20989</t>
  </si>
  <si>
    <t>&gt;33.00</t>
  </si>
  <si>
    <t>15-091-20466</t>
  </si>
  <si>
    <t>15-091-24216</t>
  </si>
  <si>
    <t>15-091-21451</t>
  </si>
  <si>
    <t>15-091-23259</t>
  </si>
  <si>
    <t>15-091-23097</t>
  </si>
  <si>
    <t>15-091-22589</t>
  </si>
  <si>
    <t>15-091-23883</t>
  </si>
  <si>
    <t>15-091-23616</t>
  </si>
  <si>
    <t>15-091-21558</t>
  </si>
  <si>
    <t>15-091-21018</t>
  </si>
  <si>
    <t>15-091-22804</t>
  </si>
  <si>
    <t>15-091-20663</t>
  </si>
  <si>
    <t>15-091-23524</t>
  </si>
  <si>
    <t>15-091-23502</t>
  </si>
  <si>
    <t>15-091-21521</t>
  </si>
  <si>
    <t>15-091-20453</t>
  </si>
  <si>
    <t>15-091-20712</t>
  </si>
  <si>
    <t>15-091-21050</t>
  </si>
  <si>
    <t>15-091-23426</t>
  </si>
  <si>
    <t>15-091-24109</t>
  </si>
  <si>
    <t>15-091-23645</t>
  </si>
  <si>
    <t>15-091-21254</t>
  </si>
  <si>
    <t>15-091-23424</t>
  </si>
  <si>
    <t>15-091-24179</t>
  </si>
  <si>
    <t>15-091-23701</t>
  </si>
  <si>
    <t>15-091-21888</t>
  </si>
  <si>
    <t>15-091-21505</t>
  </si>
  <si>
    <t>KID 1026609221</t>
  </si>
  <si>
    <t>15-091-23239</t>
  </si>
  <si>
    <t>15-091-22849</t>
  </si>
  <si>
    <t>15-091-22897</t>
  </si>
  <si>
    <t>15-091-22867</t>
  </si>
  <si>
    <t>15-091-22854</t>
  </si>
  <si>
    <t>&gt;59.00</t>
  </si>
  <si>
    <t>15-045-20477</t>
  </si>
  <si>
    <t>15-045-20970</t>
  </si>
  <si>
    <t>15-045-21294</t>
  </si>
  <si>
    <t>15-045-20580</t>
  </si>
  <si>
    <t>15-045-22226</t>
  </si>
  <si>
    <t>15-045-20761</t>
  </si>
  <si>
    <t>15-045-21719</t>
  </si>
  <si>
    <t>15-045-21382</t>
  </si>
  <si>
    <t>15-045-21420</t>
  </si>
  <si>
    <t>15-045-21958</t>
  </si>
  <si>
    <t>15-059-23141</t>
  </si>
  <si>
    <t>&gt;50.00</t>
  </si>
  <si>
    <t>15-121-29609</t>
  </si>
  <si>
    <t>15-121-29606</t>
  </si>
  <si>
    <t>15-121-27445</t>
  </si>
  <si>
    <t>15-059-22970</t>
  </si>
  <si>
    <t>15-059-26197</t>
  </si>
  <si>
    <t>Info for localities 9.1 and 9.2 are at end of list.</t>
  </si>
  <si>
    <t>N/D                                  Section not present in geophysical log.</t>
  </si>
  <si>
    <t>Upr. Farley</t>
  </si>
  <si>
    <t>Mid. Farley</t>
  </si>
  <si>
    <t>Lwr. Farley</t>
  </si>
  <si>
    <t>147 / 150</t>
  </si>
  <si>
    <t>Supplemental  Data Table S3 (cont.) - Geophysical Tops</t>
  </si>
  <si>
    <t>Supplemental  Data Table S3- Geophysical 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</si>
</sst>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Fill="1" applyBorder="1" applyAlignment="1">
      <alignment horizontal="center"/>
    </xf>
    <xf numFmtId="2" fontId="0" fillId="0" borderId="12" xfId="0" applyNumberFormat="1" applyBorder="1"/>
    <xf numFmtId="2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2" fontId="0" fillId="0" borderId="10" xfId="0" applyNumberFormat="1" applyBorder="1"/>
    <xf numFmtId="2" fontId="0" fillId="0" borderId="13" xfId="0" applyNumberFormat="1" applyBorder="1"/>
    <xf numFmtId="0" fontId="0" fillId="0" borderId="10" xfId="0" applyBorder="1" applyAlignment="1">
      <alignment horizontal="right"/>
    </xf>
    <xf numFmtId="0" fontId="0" fillId="2" borderId="0" xfId="0" applyFill="1" applyBorder="1" applyAlignment="1">
      <alignment horizontal="center"/>
    </xf>
    <xf numFmtId="2" fontId="0" fillId="2" borderId="0" xfId="0" applyNumberFormat="1" applyFill="1" applyBorder="1"/>
    <xf numFmtId="2" fontId="0" fillId="2" borderId="0" xfId="0" applyNumberFormat="1" applyFill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0" fontId="0" fillId="2" borderId="0" xfId="0" applyFill="1" applyBorder="1"/>
    <xf numFmtId="164" fontId="0" fillId="2" borderId="0" xfId="0" applyNumberFormat="1" applyFill="1" applyBorder="1" applyAlignment="1">
      <alignment horizontal="right"/>
    </xf>
    <xf numFmtId="164" fontId="0" fillId="2" borderId="0" xfId="0" applyNumberFormat="1" applyFill="1" applyBorder="1"/>
    <xf numFmtId="2" fontId="0" fillId="0" borderId="4" xfId="0" applyNumberFormat="1" applyFill="1" applyBorder="1"/>
    <xf numFmtId="2" fontId="0" fillId="0" borderId="10" xfId="0" applyNumberFormat="1" applyBorder="1" applyAlignment="1"/>
    <xf numFmtId="2" fontId="0" fillId="0" borderId="1" xfId="0" applyNumberFormat="1" applyFill="1" applyBorder="1"/>
    <xf numFmtId="0" fontId="0" fillId="0" borderId="10" xfId="0" applyBorder="1" applyAlignment="1">
      <alignment horizontal="left" indent="2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3" borderId="9" xfId="0" applyFill="1" applyBorder="1" applyAlignment="1">
      <alignment horizontal="center"/>
    </xf>
    <xf numFmtId="2" fontId="0" fillId="3" borderId="1" xfId="0" applyNumberFormat="1" applyFill="1" applyBorder="1"/>
    <xf numFmtId="2" fontId="0" fillId="3" borderId="10" xfId="0" applyNumberFormat="1" applyFill="1" applyBorder="1"/>
    <xf numFmtId="2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0" fontId="0" fillId="3" borderId="1" xfId="0" applyFill="1" applyBorder="1"/>
    <xf numFmtId="2" fontId="0" fillId="3" borderId="10" xfId="0" applyNumberFormat="1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2" fontId="0" fillId="3" borderId="10" xfId="0" applyNumberFormat="1" applyFill="1" applyBorder="1" applyAlignment="1"/>
    <xf numFmtId="2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indent="1"/>
    </xf>
    <xf numFmtId="0" fontId="0" fillId="3" borderId="10" xfId="0" applyFill="1" applyBorder="1" applyAlignment="1">
      <alignment horizontal="left" indent="1"/>
    </xf>
    <xf numFmtId="0" fontId="0" fillId="3" borderId="10" xfId="0" applyFill="1" applyBorder="1"/>
    <xf numFmtId="164" fontId="0" fillId="3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left" indent="1"/>
    </xf>
    <xf numFmtId="2" fontId="0" fillId="3" borderId="1" xfId="0" applyNumberFormat="1" applyFill="1" applyBorder="1" applyAlignment="1"/>
    <xf numFmtId="2" fontId="0" fillId="0" borderId="1" xfId="0" applyNumberFormat="1" applyBorder="1" applyAlignment="1"/>
    <xf numFmtId="2" fontId="0" fillId="0" borderId="12" xfId="0" applyNumberFormat="1" applyBorder="1" applyAlignment="1"/>
    <xf numFmtId="2" fontId="0" fillId="0" borderId="1" xfId="0" applyNumberFormat="1" applyFill="1" applyBorder="1" applyAlignment="1"/>
    <xf numFmtId="0" fontId="0" fillId="0" borderId="6" xfId="0" applyFill="1" applyBorder="1" applyAlignment="1">
      <alignment horizontal="center"/>
    </xf>
    <xf numFmtId="2" fontId="0" fillId="3" borderId="0" xfId="0" applyNumberFormat="1" applyFill="1" applyBorder="1"/>
    <xf numFmtId="0" fontId="0" fillId="0" borderId="0" xfId="0" applyBorder="1"/>
    <xf numFmtId="0" fontId="0" fillId="0" borderId="17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2" fontId="0" fillId="0" borderId="5" xfId="0" applyNumberFormat="1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17" xfId="0" applyBorder="1" applyAlignment="1">
      <alignment horizontal="center"/>
    </xf>
    <xf numFmtId="2" fontId="0" fillId="3" borderId="17" xfId="0" applyNumberFormat="1" applyFill="1" applyBorder="1"/>
    <xf numFmtId="2" fontId="0" fillId="3" borderId="17" xfId="0" applyNumberFormat="1" applyFill="1" applyBorder="1" applyAlignment="1">
      <alignment horizontal="right"/>
    </xf>
    <xf numFmtId="2" fontId="0" fillId="0" borderId="19" xfId="0" applyNumberFormat="1" applyBorder="1"/>
    <xf numFmtId="0" fontId="0" fillId="0" borderId="3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2" fontId="0" fillId="2" borderId="0" xfId="0" applyNumberForma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17" xfId="0" applyFill="1" applyBorder="1"/>
    <xf numFmtId="2" fontId="0" fillId="0" borderId="19" xfId="0" applyNumberFormat="1" applyBorder="1" applyAlignment="1">
      <alignment horizontal="right"/>
    </xf>
    <xf numFmtId="0" fontId="0" fillId="0" borderId="17" xfId="0" applyBorder="1" applyAlignment="1">
      <alignment horizontal="right" vertical="center"/>
    </xf>
    <xf numFmtId="2" fontId="0" fillId="3" borderId="17" xfId="0" applyNumberFormat="1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2" fontId="0" fillId="3" borderId="17" xfId="0" applyNumberFormat="1" applyFill="1" applyBorder="1" applyAlignment="1"/>
    <xf numFmtId="2" fontId="0" fillId="0" borderId="0" xfId="0" applyNumberFormat="1" applyFill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7" xfId="0" applyNumberFormat="1" applyFill="1" applyBorder="1" applyAlignment="1">
      <alignment vertical="center" wrapText="1"/>
    </xf>
    <xf numFmtId="2" fontId="0" fillId="3" borderId="17" xfId="0" applyNumberFormat="1" applyFill="1" applyBorder="1" applyAlignment="1">
      <alignment vertical="center" wrapText="1"/>
    </xf>
    <xf numFmtId="2" fontId="0" fillId="0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2" fontId="0" fillId="2" borderId="0" xfId="0" applyNumberFormat="1" applyFill="1" applyBorder="1" applyAlignment="1">
      <alignment horizontal="right" vertical="center"/>
    </xf>
    <xf numFmtId="2" fontId="0" fillId="0" borderId="13" xfId="0" applyNumberFormat="1" applyBorder="1" applyAlignment="1"/>
    <xf numFmtId="0" fontId="0" fillId="0" borderId="0" xfId="0" applyFill="1" applyBorder="1" applyAlignment="1">
      <alignment horizontal="right"/>
    </xf>
    <xf numFmtId="2" fontId="0" fillId="0" borderId="0" xfId="0" applyNumberFormat="1" applyFill="1" applyBorder="1" applyAlignment="1"/>
    <xf numFmtId="2" fontId="0" fillId="0" borderId="0" xfId="0" applyNumberForma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indent="1"/>
    </xf>
    <xf numFmtId="0" fontId="0" fillId="0" borderId="0" xfId="0" applyFill="1" applyBorder="1" applyAlignment="1">
      <alignment horizontal="left" indent="2"/>
    </xf>
    <xf numFmtId="0" fontId="0" fillId="0" borderId="3" xfId="0" applyBorder="1" applyAlignment="1">
      <alignment vertical="center" wrapText="1"/>
    </xf>
    <xf numFmtId="0" fontId="0" fillId="3" borderId="3" xfId="0" applyFill="1" applyBorder="1"/>
    <xf numFmtId="2" fontId="0" fillId="0" borderId="3" xfId="0" applyNumberFormat="1" applyBorder="1"/>
    <xf numFmtId="2" fontId="0" fillId="3" borderId="3" xfId="0" applyNumberFormat="1" applyFill="1" applyBorder="1"/>
    <xf numFmtId="2" fontId="0" fillId="0" borderId="21" xfId="0" applyNumberFormat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7" xfId="0" applyFill="1" applyBorder="1" applyAlignment="1">
      <alignment horizontal="center"/>
    </xf>
    <xf numFmtId="2" fontId="0" fillId="0" borderId="10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2" fontId="0" fillId="2" borderId="0" xfId="0" applyNumberFormat="1" applyFill="1" applyBorder="1" applyAlignment="1">
      <alignment horizontal="right" vertical="center"/>
    </xf>
    <xf numFmtId="2" fontId="0" fillId="2" borderId="0" xfId="0" applyNumberFormat="1" applyFill="1" applyBorder="1" applyAlignment="1">
      <alignment horizontal="center" vertical="center"/>
    </xf>
    <xf numFmtId="2" fontId="0" fillId="0" borderId="10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2" fontId="0" fillId="0" borderId="17" xfId="0" applyNumberFormat="1" applyFill="1" applyBorder="1" applyAlignment="1">
      <alignment horizontal="right" vertical="center" wrapText="1"/>
    </xf>
    <xf numFmtId="2" fontId="0" fillId="0" borderId="17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2" fontId="0" fillId="0" borderId="15" xfId="0" applyNumberFormat="1" applyBorder="1" applyAlignment="1">
      <alignment horizontal="right" vertical="center"/>
    </xf>
    <xf numFmtId="2" fontId="0" fillId="0" borderId="16" xfId="0" applyNumberFormat="1" applyBorder="1" applyAlignment="1">
      <alignment horizontal="right" vertical="center"/>
    </xf>
    <xf numFmtId="0" fontId="1" fillId="0" borderId="1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17" xfId="0" applyNumberForma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83"/>
  <sheetViews>
    <sheetView tabSelected="1" view="pageBreakPreview" topLeftCell="ET1" zoomScale="55" zoomScaleNormal="55" zoomScaleSheetLayoutView="55" zoomScalePageLayoutView="55" workbookViewId="0">
      <selection activeCell="M65" sqref="M65"/>
    </sheetView>
  </sheetViews>
  <sheetFormatPr defaultRowHeight="15" x14ac:dyDescent="0.25"/>
  <sheetData>
    <row r="1" spans="1:195" ht="15.75" thickBot="1" x14ac:dyDescent="0.3">
      <c r="A1" s="161" t="s">
        <v>224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161" t="s">
        <v>223</v>
      </c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3"/>
      <c r="AE1" s="161" t="s">
        <v>223</v>
      </c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3"/>
      <c r="AT1" s="161" t="s">
        <v>223</v>
      </c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3"/>
      <c r="BI1" s="161" t="s">
        <v>223</v>
      </c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3"/>
      <c r="BX1" s="161" t="s">
        <v>223</v>
      </c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3"/>
      <c r="CM1" s="161" t="s">
        <v>223</v>
      </c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3"/>
      <c r="DB1" s="161" t="s">
        <v>223</v>
      </c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3"/>
      <c r="DQ1" s="161" t="s">
        <v>223</v>
      </c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3"/>
      <c r="EF1" s="161" t="s">
        <v>223</v>
      </c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3"/>
      <c r="EU1" s="161" t="s">
        <v>223</v>
      </c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3"/>
      <c r="FJ1" s="161" t="s">
        <v>223</v>
      </c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3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</row>
    <row r="2" spans="1:195" x14ac:dyDescent="0.25">
      <c r="A2" s="52" t="s">
        <v>0</v>
      </c>
      <c r="B2" s="104">
        <v>1</v>
      </c>
      <c r="C2" s="104"/>
      <c r="D2" s="104">
        <v>2</v>
      </c>
      <c r="E2" s="104"/>
      <c r="F2" s="104">
        <v>3</v>
      </c>
      <c r="G2" s="104"/>
      <c r="H2" s="104">
        <v>4</v>
      </c>
      <c r="I2" s="104"/>
      <c r="J2" s="104">
        <v>5</v>
      </c>
      <c r="K2" s="104"/>
      <c r="L2" s="104">
        <v>6</v>
      </c>
      <c r="M2" s="104"/>
      <c r="N2" s="104">
        <v>7</v>
      </c>
      <c r="O2" s="105"/>
      <c r="P2" s="52" t="s">
        <v>0</v>
      </c>
      <c r="Q2" s="104">
        <v>15</v>
      </c>
      <c r="R2" s="104"/>
      <c r="S2" s="104">
        <v>16</v>
      </c>
      <c r="T2" s="104"/>
      <c r="U2" s="104">
        <v>17</v>
      </c>
      <c r="V2" s="104"/>
      <c r="W2" s="104">
        <v>18</v>
      </c>
      <c r="X2" s="104"/>
      <c r="Y2" s="104">
        <v>19</v>
      </c>
      <c r="Z2" s="104"/>
      <c r="AA2" s="104">
        <v>20</v>
      </c>
      <c r="AB2" s="104"/>
      <c r="AC2" s="104">
        <v>21</v>
      </c>
      <c r="AD2" s="105"/>
      <c r="AE2" s="52" t="s">
        <v>0</v>
      </c>
      <c r="AF2" s="104">
        <v>29</v>
      </c>
      <c r="AG2" s="104"/>
      <c r="AH2" s="104">
        <v>30</v>
      </c>
      <c r="AI2" s="104"/>
      <c r="AJ2" s="104">
        <v>31</v>
      </c>
      <c r="AK2" s="104"/>
      <c r="AL2" s="104">
        <v>32</v>
      </c>
      <c r="AM2" s="104"/>
      <c r="AN2" s="104">
        <v>33</v>
      </c>
      <c r="AO2" s="104"/>
      <c r="AP2" s="104">
        <v>34</v>
      </c>
      <c r="AQ2" s="104"/>
      <c r="AR2" s="104">
        <v>35</v>
      </c>
      <c r="AS2" s="105"/>
      <c r="AT2" s="52" t="s">
        <v>0</v>
      </c>
      <c r="AU2" s="104">
        <v>43</v>
      </c>
      <c r="AV2" s="104"/>
      <c r="AW2" s="104">
        <v>44</v>
      </c>
      <c r="AX2" s="104"/>
      <c r="AY2" s="104">
        <v>45</v>
      </c>
      <c r="AZ2" s="104"/>
      <c r="BA2" s="104">
        <v>46</v>
      </c>
      <c r="BB2" s="104"/>
      <c r="BC2" s="104">
        <v>47</v>
      </c>
      <c r="BD2" s="104"/>
      <c r="BE2" s="104">
        <v>48</v>
      </c>
      <c r="BF2" s="104"/>
      <c r="BG2" s="104">
        <v>49</v>
      </c>
      <c r="BH2" s="105"/>
      <c r="BI2" s="52" t="s">
        <v>0</v>
      </c>
      <c r="BJ2" s="104">
        <v>57</v>
      </c>
      <c r="BK2" s="104"/>
      <c r="BL2" s="104">
        <v>58</v>
      </c>
      <c r="BM2" s="104"/>
      <c r="BN2" s="104">
        <v>59</v>
      </c>
      <c r="BO2" s="104"/>
      <c r="BP2" s="104">
        <v>60</v>
      </c>
      <c r="BQ2" s="104"/>
      <c r="BR2" s="104">
        <v>61</v>
      </c>
      <c r="BS2" s="104"/>
      <c r="BT2" s="108">
        <v>62</v>
      </c>
      <c r="BU2" s="160"/>
      <c r="BV2" s="104">
        <v>63</v>
      </c>
      <c r="BW2" s="105"/>
      <c r="BX2" s="52" t="s">
        <v>0</v>
      </c>
      <c r="BY2" s="104">
        <v>71</v>
      </c>
      <c r="BZ2" s="104"/>
      <c r="CA2" s="104">
        <v>72</v>
      </c>
      <c r="CB2" s="104"/>
      <c r="CC2" s="104">
        <v>73</v>
      </c>
      <c r="CD2" s="104"/>
      <c r="CE2" s="104">
        <v>74</v>
      </c>
      <c r="CF2" s="104"/>
      <c r="CG2" s="104">
        <v>75</v>
      </c>
      <c r="CH2" s="104"/>
      <c r="CI2" s="104">
        <v>76</v>
      </c>
      <c r="CJ2" s="104"/>
      <c r="CK2" s="104">
        <v>77</v>
      </c>
      <c r="CL2" s="105"/>
      <c r="CM2" s="52" t="s">
        <v>0</v>
      </c>
      <c r="CN2" s="104">
        <v>85</v>
      </c>
      <c r="CO2" s="104"/>
      <c r="CP2" s="104">
        <v>86</v>
      </c>
      <c r="CQ2" s="104"/>
      <c r="CR2" s="104">
        <v>87</v>
      </c>
      <c r="CS2" s="104"/>
      <c r="CT2" s="104">
        <v>88</v>
      </c>
      <c r="CU2" s="104"/>
      <c r="CV2" s="104">
        <v>89</v>
      </c>
      <c r="CW2" s="104"/>
      <c r="CX2" s="104">
        <v>90</v>
      </c>
      <c r="CY2" s="104"/>
      <c r="CZ2" s="104">
        <v>91</v>
      </c>
      <c r="DA2" s="105"/>
      <c r="DB2" s="52" t="s">
        <v>0</v>
      </c>
      <c r="DC2" s="104">
        <v>99</v>
      </c>
      <c r="DD2" s="104"/>
      <c r="DE2" s="104">
        <v>100</v>
      </c>
      <c r="DF2" s="104"/>
      <c r="DG2" s="104">
        <v>101</v>
      </c>
      <c r="DH2" s="104"/>
      <c r="DI2" s="104">
        <v>102</v>
      </c>
      <c r="DJ2" s="104"/>
      <c r="DK2" s="104">
        <v>103</v>
      </c>
      <c r="DL2" s="104"/>
      <c r="DM2" s="104">
        <v>104</v>
      </c>
      <c r="DN2" s="104"/>
      <c r="DO2" s="104">
        <v>105</v>
      </c>
      <c r="DP2" s="105"/>
      <c r="DQ2" s="52" t="s">
        <v>0</v>
      </c>
      <c r="DR2" s="104">
        <v>113</v>
      </c>
      <c r="DS2" s="104"/>
      <c r="DT2" s="104">
        <v>114</v>
      </c>
      <c r="DU2" s="104"/>
      <c r="DV2" s="104">
        <v>115</v>
      </c>
      <c r="DW2" s="104"/>
      <c r="DX2" s="104">
        <v>116</v>
      </c>
      <c r="DY2" s="104"/>
      <c r="DZ2" s="104">
        <v>117</v>
      </c>
      <c r="EA2" s="104"/>
      <c r="EB2" s="104">
        <v>118</v>
      </c>
      <c r="EC2" s="104"/>
      <c r="ED2" s="104">
        <v>119</v>
      </c>
      <c r="EE2" s="108"/>
      <c r="EF2" s="52" t="s">
        <v>0</v>
      </c>
      <c r="EG2" s="104">
        <v>127</v>
      </c>
      <c r="EH2" s="104"/>
      <c r="EI2" s="104">
        <v>128</v>
      </c>
      <c r="EJ2" s="104"/>
      <c r="EK2" s="104">
        <v>129</v>
      </c>
      <c r="EL2" s="104"/>
      <c r="EM2" s="104">
        <v>130</v>
      </c>
      <c r="EN2" s="104"/>
      <c r="EO2" s="104">
        <v>131</v>
      </c>
      <c r="EP2" s="104"/>
      <c r="EQ2" s="104">
        <v>132</v>
      </c>
      <c r="ER2" s="104"/>
      <c r="ES2" s="104">
        <v>133</v>
      </c>
      <c r="ET2" s="105"/>
      <c r="EU2" s="68" t="s">
        <v>0</v>
      </c>
      <c r="EV2" s="104">
        <v>141</v>
      </c>
      <c r="EW2" s="104"/>
      <c r="EX2" s="104">
        <v>142</v>
      </c>
      <c r="EY2" s="104"/>
      <c r="EZ2" s="104">
        <v>143</v>
      </c>
      <c r="FA2" s="104"/>
      <c r="FB2" s="104">
        <v>144</v>
      </c>
      <c r="FC2" s="104"/>
      <c r="FD2" s="104">
        <v>145</v>
      </c>
      <c r="FE2" s="104"/>
      <c r="FF2" s="104">
        <v>146</v>
      </c>
      <c r="FG2" s="104"/>
      <c r="FH2" s="104">
        <v>147</v>
      </c>
      <c r="FI2" s="108"/>
      <c r="FJ2" s="52" t="s">
        <v>0</v>
      </c>
      <c r="FK2" s="104">
        <v>155</v>
      </c>
      <c r="FL2" s="104"/>
      <c r="FM2" s="104">
        <v>156</v>
      </c>
      <c r="FN2" s="104"/>
      <c r="FO2" s="104">
        <v>157</v>
      </c>
      <c r="FP2" s="104"/>
      <c r="FQ2" s="104">
        <v>158</v>
      </c>
      <c r="FR2" s="104"/>
      <c r="FS2" s="104">
        <v>159</v>
      </c>
      <c r="FT2" s="104"/>
      <c r="FU2" s="104">
        <v>160</v>
      </c>
      <c r="FV2" s="104"/>
      <c r="FW2" s="104">
        <v>161</v>
      </c>
      <c r="FX2" s="105"/>
      <c r="FY2" s="73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</row>
    <row r="3" spans="1:195" x14ac:dyDescent="0.25">
      <c r="A3" s="7" t="s">
        <v>24</v>
      </c>
      <c r="B3" s="145" t="s">
        <v>200</v>
      </c>
      <c r="C3" s="145"/>
      <c r="D3" s="145" t="s">
        <v>201</v>
      </c>
      <c r="E3" s="145"/>
      <c r="F3" s="145" t="s">
        <v>202</v>
      </c>
      <c r="G3" s="145"/>
      <c r="H3" s="145" t="s">
        <v>203</v>
      </c>
      <c r="I3" s="145"/>
      <c r="J3" s="145" t="s">
        <v>204</v>
      </c>
      <c r="K3" s="145"/>
      <c r="L3" s="145" t="s">
        <v>205</v>
      </c>
      <c r="M3" s="145"/>
      <c r="N3" s="145" t="s">
        <v>206</v>
      </c>
      <c r="O3" s="147"/>
      <c r="P3" s="7" t="s">
        <v>24</v>
      </c>
      <c r="Q3" s="145" t="s">
        <v>109</v>
      </c>
      <c r="R3" s="145"/>
      <c r="S3" s="145" t="s">
        <v>114</v>
      </c>
      <c r="T3" s="145"/>
      <c r="U3" s="106" t="s">
        <v>207</v>
      </c>
      <c r="V3" s="106"/>
      <c r="W3" s="106" t="s">
        <v>208</v>
      </c>
      <c r="X3" s="106"/>
      <c r="Y3" s="106" t="s">
        <v>193</v>
      </c>
      <c r="Z3" s="106"/>
      <c r="AA3" s="106" t="s">
        <v>209</v>
      </c>
      <c r="AB3" s="106"/>
      <c r="AC3" s="106" t="s">
        <v>194</v>
      </c>
      <c r="AD3" s="107"/>
      <c r="AE3" s="7" t="s">
        <v>24</v>
      </c>
      <c r="AF3" s="145" t="s">
        <v>144</v>
      </c>
      <c r="AG3" s="145"/>
      <c r="AH3" s="145" t="s">
        <v>60</v>
      </c>
      <c r="AI3" s="145"/>
      <c r="AJ3" s="145" t="s">
        <v>61</v>
      </c>
      <c r="AK3" s="145"/>
      <c r="AL3" s="145" t="s">
        <v>58</v>
      </c>
      <c r="AM3" s="145"/>
      <c r="AN3" s="145" t="s">
        <v>145</v>
      </c>
      <c r="AO3" s="145"/>
      <c r="AP3" s="145" t="s">
        <v>146</v>
      </c>
      <c r="AQ3" s="145"/>
      <c r="AR3" s="145" t="s">
        <v>147</v>
      </c>
      <c r="AS3" s="147"/>
      <c r="AT3" s="7" t="s">
        <v>24</v>
      </c>
      <c r="AU3" s="145" t="s">
        <v>153</v>
      </c>
      <c r="AV3" s="145"/>
      <c r="AW3" s="145" t="s">
        <v>154</v>
      </c>
      <c r="AX3" s="145"/>
      <c r="AY3" s="145" t="s">
        <v>77</v>
      </c>
      <c r="AZ3" s="145"/>
      <c r="BA3" s="145" t="s">
        <v>155</v>
      </c>
      <c r="BB3" s="145"/>
      <c r="BC3" s="145" t="s">
        <v>83</v>
      </c>
      <c r="BD3" s="145"/>
      <c r="BE3" s="145" t="s">
        <v>84</v>
      </c>
      <c r="BF3" s="145"/>
      <c r="BG3" s="145" t="s">
        <v>87</v>
      </c>
      <c r="BH3" s="147"/>
      <c r="BI3" s="7" t="s">
        <v>24</v>
      </c>
      <c r="BJ3" s="145" t="s">
        <v>112</v>
      </c>
      <c r="BK3" s="145"/>
      <c r="BL3" s="145" t="s">
        <v>113</v>
      </c>
      <c r="BM3" s="145"/>
      <c r="BN3" s="145" t="s">
        <v>118</v>
      </c>
      <c r="BO3" s="145"/>
      <c r="BP3" s="145" t="s">
        <v>156</v>
      </c>
      <c r="BQ3" s="145"/>
      <c r="BR3" s="145" t="s">
        <v>107</v>
      </c>
      <c r="BS3" s="145"/>
      <c r="BT3" s="146" t="s">
        <v>115</v>
      </c>
      <c r="BU3" s="159"/>
      <c r="BV3" s="145" t="s">
        <v>158</v>
      </c>
      <c r="BW3" s="147"/>
      <c r="BX3" s="7" t="s">
        <v>24</v>
      </c>
      <c r="BY3" s="106" t="s">
        <v>173</v>
      </c>
      <c r="BZ3" s="106"/>
      <c r="CA3" s="106" t="s">
        <v>176</v>
      </c>
      <c r="CB3" s="106"/>
      <c r="CC3" s="106" t="s">
        <v>178</v>
      </c>
      <c r="CD3" s="106"/>
      <c r="CE3" s="106" t="s">
        <v>177</v>
      </c>
      <c r="CF3" s="106"/>
      <c r="CG3" s="106" t="s">
        <v>181</v>
      </c>
      <c r="CH3" s="106"/>
      <c r="CI3" s="106" t="s">
        <v>180</v>
      </c>
      <c r="CJ3" s="106"/>
      <c r="CK3" s="106" t="s">
        <v>179</v>
      </c>
      <c r="CL3" s="107"/>
      <c r="CM3" s="7" t="s">
        <v>24</v>
      </c>
      <c r="CN3" s="106" t="s">
        <v>189</v>
      </c>
      <c r="CO3" s="106"/>
      <c r="CP3" s="106" t="s">
        <v>191</v>
      </c>
      <c r="CQ3" s="106"/>
      <c r="CR3" s="106" t="s">
        <v>190</v>
      </c>
      <c r="CS3" s="106"/>
      <c r="CT3" s="106" t="s">
        <v>192</v>
      </c>
      <c r="CU3" s="106"/>
      <c r="CV3" s="145" t="s">
        <v>38</v>
      </c>
      <c r="CW3" s="145"/>
      <c r="CX3" s="145" t="s">
        <v>39</v>
      </c>
      <c r="CY3" s="145"/>
      <c r="CZ3" s="145" t="s">
        <v>40</v>
      </c>
      <c r="DA3" s="147"/>
      <c r="DB3" s="7" t="s">
        <v>24</v>
      </c>
      <c r="DC3" s="145" t="s">
        <v>94</v>
      </c>
      <c r="DD3" s="145"/>
      <c r="DE3" s="145" t="s">
        <v>96</v>
      </c>
      <c r="DF3" s="145"/>
      <c r="DG3" s="145" t="s">
        <v>97</v>
      </c>
      <c r="DH3" s="145"/>
      <c r="DI3" s="145" t="s">
        <v>99</v>
      </c>
      <c r="DJ3" s="145"/>
      <c r="DK3" s="145" t="s">
        <v>119</v>
      </c>
      <c r="DL3" s="145"/>
      <c r="DM3" s="145" t="s">
        <v>120</v>
      </c>
      <c r="DN3" s="145"/>
      <c r="DO3" s="145" t="s">
        <v>121</v>
      </c>
      <c r="DP3" s="147"/>
      <c r="DQ3" s="7" t="s">
        <v>24</v>
      </c>
      <c r="DR3" s="106" t="s">
        <v>162</v>
      </c>
      <c r="DS3" s="106"/>
      <c r="DT3" s="106" t="s">
        <v>163</v>
      </c>
      <c r="DU3" s="106"/>
      <c r="DV3" s="106" t="s">
        <v>174</v>
      </c>
      <c r="DW3" s="106"/>
      <c r="DX3" s="106" t="s">
        <v>164</v>
      </c>
      <c r="DY3" s="106"/>
      <c r="DZ3" s="145" t="s">
        <v>175</v>
      </c>
      <c r="EA3" s="145"/>
      <c r="EB3" s="145" t="s">
        <v>37</v>
      </c>
      <c r="EC3" s="145"/>
      <c r="ED3" s="106" t="s">
        <v>55</v>
      </c>
      <c r="EE3" s="111"/>
      <c r="EF3" s="7" t="s">
        <v>24</v>
      </c>
      <c r="EG3" s="106" t="s">
        <v>195</v>
      </c>
      <c r="EH3" s="106"/>
      <c r="EI3" s="106" t="s">
        <v>196</v>
      </c>
      <c r="EJ3" s="106"/>
      <c r="EK3" s="106" t="s">
        <v>197</v>
      </c>
      <c r="EL3" s="106"/>
      <c r="EM3" s="106" t="s">
        <v>198</v>
      </c>
      <c r="EN3" s="106"/>
      <c r="EO3" s="145" t="s">
        <v>36</v>
      </c>
      <c r="EP3" s="145"/>
      <c r="EQ3" s="106" t="s">
        <v>35</v>
      </c>
      <c r="ER3" s="106"/>
      <c r="ES3" s="106" t="s">
        <v>214</v>
      </c>
      <c r="ET3" s="107"/>
      <c r="EU3" s="67" t="s">
        <v>24</v>
      </c>
      <c r="EV3" s="106" t="s">
        <v>50</v>
      </c>
      <c r="EW3" s="106"/>
      <c r="EX3" s="106" t="s">
        <v>66</v>
      </c>
      <c r="EY3" s="106"/>
      <c r="EZ3" s="106" t="s">
        <v>67</v>
      </c>
      <c r="FA3" s="106"/>
      <c r="FB3" s="106" t="s">
        <v>68</v>
      </c>
      <c r="FC3" s="106"/>
      <c r="FD3" s="106" t="s">
        <v>105</v>
      </c>
      <c r="FE3" s="106"/>
      <c r="FF3" s="106" t="s">
        <v>126</v>
      </c>
      <c r="FG3" s="106"/>
      <c r="FH3" s="106" t="s">
        <v>127</v>
      </c>
      <c r="FI3" s="111"/>
      <c r="FJ3" s="8" t="s">
        <v>24</v>
      </c>
      <c r="FK3" s="106" t="s">
        <v>29</v>
      </c>
      <c r="FL3" s="106"/>
      <c r="FM3" s="106" t="s">
        <v>25</v>
      </c>
      <c r="FN3" s="106"/>
      <c r="FO3" s="106" t="s">
        <v>54</v>
      </c>
      <c r="FP3" s="106"/>
      <c r="FQ3" s="106" t="s">
        <v>88</v>
      </c>
      <c r="FR3" s="106"/>
      <c r="FS3" s="154" t="s">
        <v>33</v>
      </c>
      <c r="FT3" s="106"/>
      <c r="FU3" s="106" t="s">
        <v>34</v>
      </c>
      <c r="FV3" s="106"/>
      <c r="FW3" s="106" t="s">
        <v>31</v>
      </c>
      <c r="FX3" s="107"/>
      <c r="FY3" s="73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</row>
    <row r="4" spans="1:195" x14ac:dyDescent="0.25">
      <c r="A4" s="7" t="s">
        <v>1</v>
      </c>
      <c r="B4" s="59" t="s">
        <v>2</v>
      </c>
      <c r="C4" s="59" t="s">
        <v>23</v>
      </c>
      <c r="D4" s="59" t="s">
        <v>2</v>
      </c>
      <c r="E4" s="59" t="s">
        <v>23</v>
      </c>
      <c r="F4" s="59" t="s">
        <v>2</v>
      </c>
      <c r="G4" s="59" t="s">
        <v>23</v>
      </c>
      <c r="H4" s="59" t="s">
        <v>2</v>
      </c>
      <c r="I4" s="59" t="s">
        <v>23</v>
      </c>
      <c r="J4" s="59" t="s">
        <v>2</v>
      </c>
      <c r="K4" s="59" t="s">
        <v>23</v>
      </c>
      <c r="L4" s="59" t="s">
        <v>2</v>
      </c>
      <c r="M4" s="59" t="s">
        <v>23</v>
      </c>
      <c r="N4" s="59" t="s">
        <v>2</v>
      </c>
      <c r="O4" s="60" t="s">
        <v>23</v>
      </c>
      <c r="P4" s="7" t="s">
        <v>1</v>
      </c>
      <c r="Q4" s="59" t="s">
        <v>2</v>
      </c>
      <c r="R4" s="59" t="s">
        <v>23</v>
      </c>
      <c r="S4" s="59" t="s">
        <v>2</v>
      </c>
      <c r="T4" s="59" t="s">
        <v>23</v>
      </c>
      <c r="U4" s="59" t="s">
        <v>2</v>
      </c>
      <c r="V4" s="59" t="s">
        <v>23</v>
      </c>
      <c r="W4" s="59" t="s">
        <v>2</v>
      </c>
      <c r="X4" s="59" t="s">
        <v>23</v>
      </c>
      <c r="Y4" s="59" t="s">
        <v>2</v>
      </c>
      <c r="Z4" s="59" t="s">
        <v>23</v>
      </c>
      <c r="AA4" s="59" t="s">
        <v>2</v>
      </c>
      <c r="AB4" s="59" t="s">
        <v>23</v>
      </c>
      <c r="AC4" s="59" t="s">
        <v>2</v>
      </c>
      <c r="AD4" s="60" t="s">
        <v>23</v>
      </c>
      <c r="AE4" s="7" t="s">
        <v>1</v>
      </c>
      <c r="AF4" s="59" t="s">
        <v>2</v>
      </c>
      <c r="AG4" s="59" t="s">
        <v>23</v>
      </c>
      <c r="AH4" s="59" t="s">
        <v>2</v>
      </c>
      <c r="AI4" s="59" t="s">
        <v>23</v>
      </c>
      <c r="AJ4" s="59" t="s">
        <v>2</v>
      </c>
      <c r="AK4" s="59" t="s">
        <v>23</v>
      </c>
      <c r="AL4" s="59" t="s">
        <v>2</v>
      </c>
      <c r="AM4" s="59" t="s">
        <v>23</v>
      </c>
      <c r="AN4" s="59" t="s">
        <v>2</v>
      </c>
      <c r="AO4" s="59" t="s">
        <v>23</v>
      </c>
      <c r="AP4" s="59" t="s">
        <v>2</v>
      </c>
      <c r="AQ4" s="59" t="s">
        <v>23</v>
      </c>
      <c r="AR4" s="59" t="s">
        <v>2</v>
      </c>
      <c r="AS4" s="60" t="s">
        <v>23</v>
      </c>
      <c r="AT4" s="7" t="s">
        <v>1</v>
      </c>
      <c r="AU4" s="59" t="s">
        <v>2</v>
      </c>
      <c r="AV4" s="59" t="s">
        <v>23</v>
      </c>
      <c r="AW4" s="59" t="s">
        <v>2</v>
      </c>
      <c r="AX4" s="59" t="s">
        <v>23</v>
      </c>
      <c r="AY4" s="59" t="s">
        <v>2</v>
      </c>
      <c r="AZ4" s="59" t="s">
        <v>23</v>
      </c>
      <c r="BA4" s="59" t="s">
        <v>2</v>
      </c>
      <c r="BB4" s="59" t="s">
        <v>23</v>
      </c>
      <c r="BC4" s="59" t="s">
        <v>2</v>
      </c>
      <c r="BD4" s="59" t="s">
        <v>23</v>
      </c>
      <c r="BE4" s="59" t="s">
        <v>2</v>
      </c>
      <c r="BF4" s="59" t="s">
        <v>23</v>
      </c>
      <c r="BG4" s="59" t="s">
        <v>2</v>
      </c>
      <c r="BH4" s="60" t="s">
        <v>23</v>
      </c>
      <c r="BI4" s="7" t="s">
        <v>1</v>
      </c>
      <c r="BJ4" s="59" t="s">
        <v>2</v>
      </c>
      <c r="BK4" s="59" t="s">
        <v>23</v>
      </c>
      <c r="BL4" s="59" t="s">
        <v>2</v>
      </c>
      <c r="BM4" s="59" t="s">
        <v>23</v>
      </c>
      <c r="BN4" s="59" t="s">
        <v>2</v>
      </c>
      <c r="BO4" s="59" t="s">
        <v>23</v>
      </c>
      <c r="BP4" s="59" t="s">
        <v>2</v>
      </c>
      <c r="BQ4" s="59" t="s">
        <v>23</v>
      </c>
      <c r="BR4" s="59" t="s">
        <v>2</v>
      </c>
      <c r="BS4" s="59" t="s">
        <v>23</v>
      </c>
      <c r="BT4" s="59" t="s">
        <v>2</v>
      </c>
      <c r="BU4" s="59" t="s">
        <v>23</v>
      </c>
      <c r="BV4" s="59" t="s">
        <v>2</v>
      </c>
      <c r="BW4" s="60" t="s">
        <v>23</v>
      </c>
      <c r="BX4" s="7" t="s">
        <v>1</v>
      </c>
      <c r="BY4" s="59" t="s">
        <v>2</v>
      </c>
      <c r="BZ4" s="59" t="s">
        <v>23</v>
      </c>
      <c r="CA4" s="59" t="s">
        <v>2</v>
      </c>
      <c r="CB4" s="59" t="s">
        <v>23</v>
      </c>
      <c r="CC4" s="59" t="s">
        <v>2</v>
      </c>
      <c r="CD4" s="59" t="s">
        <v>23</v>
      </c>
      <c r="CE4" s="59" t="s">
        <v>2</v>
      </c>
      <c r="CF4" s="59" t="s">
        <v>23</v>
      </c>
      <c r="CG4" s="59" t="s">
        <v>2</v>
      </c>
      <c r="CH4" s="59" t="s">
        <v>23</v>
      </c>
      <c r="CI4" s="59" t="s">
        <v>2</v>
      </c>
      <c r="CJ4" s="59" t="s">
        <v>23</v>
      </c>
      <c r="CK4" s="59" t="s">
        <v>2</v>
      </c>
      <c r="CL4" s="60" t="s">
        <v>23</v>
      </c>
      <c r="CM4" s="7" t="s">
        <v>1</v>
      </c>
      <c r="CN4" s="59" t="s">
        <v>2</v>
      </c>
      <c r="CO4" s="59" t="s">
        <v>23</v>
      </c>
      <c r="CP4" s="59" t="s">
        <v>2</v>
      </c>
      <c r="CQ4" s="59" t="s">
        <v>23</v>
      </c>
      <c r="CR4" s="59" t="s">
        <v>2</v>
      </c>
      <c r="CS4" s="59" t="s">
        <v>23</v>
      </c>
      <c r="CT4" s="59" t="s">
        <v>2</v>
      </c>
      <c r="CU4" s="59" t="s">
        <v>23</v>
      </c>
      <c r="CV4" s="59" t="s">
        <v>2</v>
      </c>
      <c r="CW4" s="59" t="s">
        <v>23</v>
      </c>
      <c r="CX4" s="59" t="s">
        <v>2</v>
      </c>
      <c r="CY4" s="59" t="s">
        <v>23</v>
      </c>
      <c r="CZ4" s="59" t="s">
        <v>2</v>
      </c>
      <c r="DA4" s="60" t="s">
        <v>23</v>
      </c>
      <c r="DB4" s="7" t="s">
        <v>1</v>
      </c>
      <c r="DC4" s="59" t="s">
        <v>2</v>
      </c>
      <c r="DD4" s="59" t="s">
        <v>23</v>
      </c>
      <c r="DE4" s="59" t="s">
        <v>2</v>
      </c>
      <c r="DF4" s="59" t="s">
        <v>23</v>
      </c>
      <c r="DG4" s="59" t="s">
        <v>2</v>
      </c>
      <c r="DH4" s="59" t="s">
        <v>23</v>
      </c>
      <c r="DI4" s="59" t="s">
        <v>2</v>
      </c>
      <c r="DJ4" s="59" t="s">
        <v>23</v>
      </c>
      <c r="DK4" s="59" t="s">
        <v>2</v>
      </c>
      <c r="DL4" s="59" t="s">
        <v>23</v>
      </c>
      <c r="DM4" s="59" t="s">
        <v>2</v>
      </c>
      <c r="DN4" s="59" t="s">
        <v>23</v>
      </c>
      <c r="DO4" s="59" t="s">
        <v>2</v>
      </c>
      <c r="DP4" s="60" t="s">
        <v>23</v>
      </c>
      <c r="DQ4" s="7" t="s">
        <v>1</v>
      </c>
      <c r="DR4" s="59" t="s">
        <v>2</v>
      </c>
      <c r="DS4" s="59" t="s">
        <v>23</v>
      </c>
      <c r="DT4" s="59" t="s">
        <v>2</v>
      </c>
      <c r="DU4" s="59" t="s">
        <v>23</v>
      </c>
      <c r="DV4" s="59" t="s">
        <v>2</v>
      </c>
      <c r="DW4" s="59" t="s">
        <v>23</v>
      </c>
      <c r="DX4" s="59" t="s">
        <v>2</v>
      </c>
      <c r="DY4" s="59" t="s">
        <v>23</v>
      </c>
      <c r="DZ4" s="59" t="s">
        <v>2</v>
      </c>
      <c r="EA4" s="59" t="s">
        <v>23</v>
      </c>
      <c r="EB4" s="59" t="s">
        <v>2</v>
      </c>
      <c r="EC4" s="59" t="s">
        <v>23</v>
      </c>
      <c r="ED4" s="59" t="s">
        <v>2</v>
      </c>
      <c r="EE4" s="63" t="s">
        <v>23</v>
      </c>
      <c r="EF4" s="7" t="s">
        <v>1</v>
      </c>
      <c r="EG4" s="59" t="s">
        <v>2</v>
      </c>
      <c r="EH4" s="59" t="s">
        <v>23</v>
      </c>
      <c r="EI4" s="59" t="s">
        <v>2</v>
      </c>
      <c r="EJ4" s="59" t="s">
        <v>23</v>
      </c>
      <c r="EK4" s="59" t="s">
        <v>2</v>
      </c>
      <c r="EL4" s="59" t="s">
        <v>23</v>
      </c>
      <c r="EM4" s="59" t="s">
        <v>2</v>
      </c>
      <c r="EN4" s="59" t="s">
        <v>23</v>
      </c>
      <c r="EO4" s="59" t="s">
        <v>2</v>
      </c>
      <c r="EP4" s="59" t="s">
        <v>23</v>
      </c>
      <c r="EQ4" s="59" t="s">
        <v>2</v>
      </c>
      <c r="ER4" s="59" t="s">
        <v>23</v>
      </c>
      <c r="ES4" s="59" t="s">
        <v>2</v>
      </c>
      <c r="ET4" s="60" t="s">
        <v>23</v>
      </c>
      <c r="EU4" s="70" t="s">
        <v>1</v>
      </c>
      <c r="EV4" s="59" t="s">
        <v>2</v>
      </c>
      <c r="EW4" s="59" t="s">
        <v>23</v>
      </c>
      <c r="EX4" s="59" t="s">
        <v>2</v>
      </c>
      <c r="EY4" s="59" t="s">
        <v>23</v>
      </c>
      <c r="EZ4" s="59" t="s">
        <v>2</v>
      </c>
      <c r="FA4" s="59" t="s">
        <v>23</v>
      </c>
      <c r="FB4" s="59" t="s">
        <v>2</v>
      </c>
      <c r="FC4" s="59" t="s">
        <v>23</v>
      </c>
      <c r="FD4" s="59" t="s">
        <v>2</v>
      </c>
      <c r="FE4" s="59" t="s">
        <v>23</v>
      </c>
      <c r="FF4" s="59" t="s">
        <v>2</v>
      </c>
      <c r="FG4" s="59" t="s">
        <v>23</v>
      </c>
      <c r="FH4" s="59" t="s">
        <v>2</v>
      </c>
      <c r="FI4" s="63" t="s">
        <v>23</v>
      </c>
      <c r="FJ4" s="7" t="s">
        <v>1</v>
      </c>
      <c r="FK4" s="83" t="s">
        <v>2</v>
      </c>
      <c r="FL4" s="83" t="s">
        <v>23</v>
      </c>
      <c r="FM4" s="83" t="s">
        <v>2</v>
      </c>
      <c r="FN4" s="83" t="s">
        <v>23</v>
      </c>
      <c r="FO4" s="83" t="s">
        <v>2</v>
      </c>
      <c r="FP4" s="83" t="s">
        <v>23</v>
      </c>
      <c r="FQ4" s="83" t="s">
        <v>2</v>
      </c>
      <c r="FR4" s="83" t="s">
        <v>23</v>
      </c>
      <c r="FS4" s="83" t="s">
        <v>2</v>
      </c>
      <c r="FT4" s="83" t="s">
        <v>23</v>
      </c>
      <c r="FU4" s="83" t="s">
        <v>2</v>
      </c>
      <c r="FV4" s="83" t="s">
        <v>23</v>
      </c>
      <c r="FW4" s="83" t="s">
        <v>2</v>
      </c>
      <c r="FX4" s="84" t="s">
        <v>23</v>
      </c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</row>
    <row r="5" spans="1:195" x14ac:dyDescent="0.25">
      <c r="A5" s="8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9"/>
      <c r="P5" s="8" t="s">
        <v>3</v>
      </c>
      <c r="Q5" s="6"/>
      <c r="R5" s="6"/>
      <c r="S5" s="1"/>
      <c r="T5" s="1"/>
      <c r="U5" s="6"/>
      <c r="V5" s="6"/>
      <c r="W5" s="6"/>
      <c r="X5" s="6"/>
      <c r="Y5" s="1"/>
      <c r="Z5" s="1"/>
      <c r="AA5" s="1"/>
      <c r="AB5" s="1"/>
      <c r="AC5" s="1"/>
      <c r="AD5" s="9"/>
      <c r="AE5" s="8" t="s">
        <v>3</v>
      </c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9"/>
      <c r="AT5" s="8" t="s">
        <v>3</v>
      </c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3"/>
      <c r="BH5" s="14"/>
      <c r="BI5" s="8" t="s">
        <v>3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9"/>
      <c r="BX5" s="8" t="s">
        <v>3</v>
      </c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9"/>
      <c r="CM5" s="8" t="s">
        <v>3</v>
      </c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9"/>
      <c r="DB5" s="8" t="s">
        <v>3</v>
      </c>
      <c r="DC5" s="2"/>
      <c r="DD5" s="2"/>
      <c r="DE5" s="2"/>
      <c r="DF5" s="2"/>
      <c r="DG5" s="1"/>
      <c r="DH5" s="1"/>
      <c r="DI5" s="122" t="s">
        <v>218</v>
      </c>
      <c r="DJ5" s="122"/>
      <c r="DK5" s="122" t="s">
        <v>218</v>
      </c>
      <c r="DL5" s="122"/>
      <c r="DM5" s="1"/>
      <c r="DN5" s="1"/>
      <c r="DO5" s="1"/>
      <c r="DP5" s="9"/>
      <c r="DQ5" s="8" t="s">
        <v>3</v>
      </c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55"/>
      <c r="EF5" s="8" t="s">
        <v>3</v>
      </c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9"/>
      <c r="EU5" s="67" t="s">
        <v>3</v>
      </c>
      <c r="EV5" s="1"/>
      <c r="EW5" s="1"/>
      <c r="EX5" s="1"/>
      <c r="EY5" s="1"/>
      <c r="EZ5" s="1"/>
      <c r="FA5" s="1"/>
      <c r="FB5" s="122" t="s">
        <v>218</v>
      </c>
      <c r="FC5" s="122"/>
      <c r="FD5" s="122" t="s">
        <v>218</v>
      </c>
      <c r="FE5" s="122"/>
      <c r="FF5" s="122" t="s">
        <v>218</v>
      </c>
      <c r="FG5" s="122"/>
      <c r="FH5" s="122" t="s">
        <v>218</v>
      </c>
      <c r="FI5" s="137"/>
      <c r="FJ5" s="8" t="s">
        <v>3</v>
      </c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9"/>
      <c r="FY5" s="73"/>
      <c r="FZ5" s="96"/>
      <c r="GA5" s="96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</row>
    <row r="6" spans="1:195" x14ac:dyDescent="0.25">
      <c r="A6" s="8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9"/>
      <c r="P6" s="8" t="s">
        <v>4</v>
      </c>
      <c r="Q6" s="6"/>
      <c r="R6" s="6"/>
      <c r="S6" s="1"/>
      <c r="T6" s="1"/>
      <c r="U6" s="6"/>
      <c r="V6" s="6"/>
      <c r="W6" s="6"/>
      <c r="X6" s="6"/>
      <c r="Y6" s="1"/>
      <c r="Z6" s="1"/>
      <c r="AA6" s="1"/>
      <c r="AB6" s="1"/>
      <c r="AC6" s="1"/>
      <c r="AD6" s="9"/>
      <c r="AE6" s="8" t="s">
        <v>4</v>
      </c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9"/>
      <c r="AT6" s="8" t="s">
        <v>4</v>
      </c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3"/>
      <c r="BH6" s="14"/>
      <c r="BI6" s="8" t="s">
        <v>4</v>
      </c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9"/>
      <c r="BX6" s="8" t="s">
        <v>4</v>
      </c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9"/>
      <c r="CM6" s="8" t="s">
        <v>4</v>
      </c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9"/>
      <c r="DB6" s="8" t="s">
        <v>4</v>
      </c>
      <c r="DC6" s="2"/>
      <c r="DD6" s="2"/>
      <c r="DE6" s="2"/>
      <c r="DF6" s="2"/>
      <c r="DG6" s="1"/>
      <c r="DH6" s="1"/>
      <c r="DI6" s="122"/>
      <c r="DJ6" s="122"/>
      <c r="DK6" s="122"/>
      <c r="DL6" s="122"/>
      <c r="DM6" s="1"/>
      <c r="DN6" s="1"/>
      <c r="DO6" s="1"/>
      <c r="DP6" s="9"/>
      <c r="DQ6" s="8" t="s">
        <v>4</v>
      </c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55"/>
      <c r="EF6" s="8" t="s">
        <v>4</v>
      </c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9"/>
      <c r="EU6" s="67" t="s">
        <v>4</v>
      </c>
      <c r="EV6" s="1"/>
      <c r="EW6" s="1"/>
      <c r="EX6" s="1"/>
      <c r="EY6" s="1"/>
      <c r="EZ6" s="1"/>
      <c r="FA6" s="1"/>
      <c r="FB6" s="122"/>
      <c r="FC6" s="122"/>
      <c r="FD6" s="122"/>
      <c r="FE6" s="122"/>
      <c r="FF6" s="122"/>
      <c r="FG6" s="122"/>
      <c r="FH6" s="122"/>
      <c r="FI6" s="137"/>
      <c r="FJ6" s="8" t="s">
        <v>4</v>
      </c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9"/>
      <c r="FY6" s="73"/>
      <c r="FZ6" s="96"/>
      <c r="GA6" s="96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</row>
    <row r="7" spans="1:195" x14ac:dyDescent="0.25">
      <c r="A7" s="8" t="s">
        <v>5</v>
      </c>
      <c r="B7" s="1">
        <v>51</v>
      </c>
      <c r="C7" s="3">
        <f>B8-B7</f>
        <v>14</v>
      </c>
      <c r="D7" s="1"/>
      <c r="E7" s="1"/>
      <c r="F7" s="1"/>
      <c r="G7" s="1"/>
      <c r="H7" s="3"/>
      <c r="I7" s="3"/>
      <c r="J7" s="1"/>
      <c r="K7" s="1"/>
      <c r="L7" s="1"/>
      <c r="M7" s="1"/>
      <c r="N7" s="1"/>
      <c r="O7" s="9"/>
      <c r="P7" s="8" t="s">
        <v>5</v>
      </c>
      <c r="Q7" s="6"/>
      <c r="R7" s="6"/>
      <c r="S7" s="1"/>
      <c r="T7" s="1"/>
      <c r="U7" s="6"/>
      <c r="V7" s="6"/>
      <c r="W7" s="6"/>
      <c r="X7" s="6"/>
      <c r="Y7" s="1"/>
      <c r="Z7" s="1"/>
      <c r="AA7" s="1"/>
      <c r="AB7" s="1"/>
      <c r="AC7" s="1"/>
      <c r="AD7" s="9"/>
      <c r="AE7" s="8" t="s">
        <v>5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9"/>
      <c r="AT7" s="8" t="s">
        <v>5</v>
      </c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3"/>
      <c r="BH7" s="14"/>
      <c r="BI7" s="8" t="s">
        <v>5</v>
      </c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9"/>
      <c r="BX7" s="8" t="s">
        <v>5</v>
      </c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9"/>
      <c r="CM7" s="8" t="s">
        <v>5</v>
      </c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9"/>
      <c r="DB7" s="8" t="s">
        <v>5</v>
      </c>
      <c r="DC7" s="2"/>
      <c r="DD7" s="2"/>
      <c r="DE7" s="2"/>
      <c r="DF7" s="2"/>
      <c r="DG7" s="1"/>
      <c r="DH7" s="1"/>
      <c r="DI7" s="122"/>
      <c r="DJ7" s="122"/>
      <c r="DK7" s="122"/>
      <c r="DL7" s="122"/>
      <c r="DM7" s="1"/>
      <c r="DN7" s="1"/>
      <c r="DO7" s="1"/>
      <c r="DP7" s="9"/>
      <c r="DQ7" s="8" t="s">
        <v>5</v>
      </c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55"/>
      <c r="EF7" s="8" t="s">
        <v>5</v>
      </c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9"/>
      <c r="EU7" s="67" t="s">
        <v>5</v>
      </c>
      <c r="EV7" s="1"/>
      <c r="EW7" s="1"/>
      <c r="EX7" s="1"/>
      <c r="EY7" s="1"/>
      <c r="EZ7" s="1"/>
      <c r="FA7" s="1"/>
      <c r="FB7" s="122"/>
      <c r="FC7" s="122"/>
      <c r="FD7" s="122"/>
      <c r="FE7" s="122"/>
      <c r="FF7" s="122"/>
      <c r="FG7" s="122"/>
      <c r="FH7" s="122"/>
      <c r="FI7" s="137"/>
      <c r="FJ7" s="8" t="s">
        <v>5</v>
      </c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9"/>
      <c r="FY7" s="73"/>
      <c r="FZ7" s="74"/>
      <c r="GA7" s="74"/>
      <c r="GB7" s="74"/>
      <c r="GC7" s="91"/>
      <c r="GD7" s="74"/>
      <c r="GE7" s="91"/>
      <c r="GF7" s="74"/>
      <c r="GG7" s="74"/>
      <c r="GH7" s="74"/>
      <c r="GI7" s="74"/>
      <c r="GJ7" s="74"/>
      <c r="GK7" s="74"/>
      <c r="GL7" s="74"/>
      <c r="GM7" s="74"/>
    </row>
    <row r="8" spans="1:195" x14ac:dyDescent="0.25">
      <c r="A8" s="8" t="s">
        <v>6</v>
      </c>
      <c r="B8" s="3">
        <v>65</v>
      </c>
      <c r="C8" s="3">
        <f>B9-B8</f>
        <v>7</v>
      </c>
      <c r="D8" s="3">
        <v>66</v>
      </c>
      <c r="E8" s="3">
        <f>D9-D8</f>
        <v>7</v>
      </c>
      <c r="F8" s="3">
        <v>98</v>
      </c>
      <c r="G8" s="3">
        <f>F9-F8</f>
        <v>6</v>
      </c>
      <c r="H8" s="3">
        <v>69</v>
      </c>
      <c r="I8" s="3">
        <f>H9-H8</f>
        <v>9.5</v>
      </c>
      <c r="J8" s="3">
        <v>81</v>
      </c>
      <c r="K8" s="3">
        <f>J9-J8</f>
        <v>8</v>
      </c>
      <c r="L8" s="3"/>
      <c r="M8" s="3"/>
      <c r="N8" s="3">
        <v>206</v>
      </c>
      <c r="O8" s="14">
        <f>N9-N8</f>
        <v>7.5</v>
      </c>
      <c r="P8" s="8" t="s">
        <v>6</v>
      </c>
      <c r="Q8" s="1"/>
      <c r="R8" s="1"/>
      <c r="S8" s="1"/>
      <c r="T8" s="1"/>
      <c r="U8" s="29">
        <v>76</v>
      </c>
      <c r="V8" s="3">
        <f>U9-U8</f>
        <v>6</v>
      </c>
      <c r="W8" s="3">
        <v>30.5</v>
      </c>
      <c r="X8" s="3">
        <f>W9-W8</f>
        <v>5.5</v>
      </c>
      <c r="Y8" s="3">
        <v>57</v>
      </c>
      <c r="Z8" s="3">
        <f>Y9-Y8</f>
        <v>7</v>
      </c>
      <c r="AA8" s="3">
        <v>74</v>
      </c>
      <c r="AB8" s="3">
        <f>AA9-AA8</f>
        <v>6</v>
      </c>
      <c r="AC8" s="3">
        <v>65</v>
      </c>
      <c r="AD8" s="14">
        <f>AC9-AC8</f>
        <v>8</v>
      </c>
      <c r="AE8" s="8" t="s">
        <v>6</v>
      </c>
      <c r="AF8" s="3">
        <v>43</v>
      </c>
      <c r="AG8" s="3">
        <f>AF9-AF8</f>
        <v>8</v>
      </c>
      <c r="AH8" s="4">
        <v>22.5</v>
      </c>
      <c r="AI8" s="4">
        <f>AH9-AH8</f>
        <v>6.5</v>
      </c>
      <c r="AJ8" s="4">
        <v>54</v>
      </c>
      <c r="AK8" s="4">
        <f>AJ9-AJ8</f>
        <v>8</v>
      </c>
      <c r="AL8" s="3">
        <v>24</v>
      </c>
      <c r="AM8" s="3">
        <f>AL9-AL8</f>
        <v>6</v>
      </c>
      <c r="AN8" s="1"/>
      <c r="AO8" s="1"/>
      <c r="AP8" s="1"/>
      <c r="AQ8" s="1"/>
      <c r="AR8" s="3">
        <v>20</v>
      </c>
      <c r="AS8" s="14">
        <f>AR9-AR8</f>
        <v>6</v>
      </c>
      <c r="AT8" s="8" t="s">
        <v>6</v>
      </c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3"/>
      <c r="BH8" s="14"/>
      <c r="BI8" s="8" t="s">
        <v>6</v>
      </c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9"/>
      <c r="BX8" s="8" t="s">
        <v>6</v>
      </c>
      <c r="BY8" s="3">
        <v>29</v>
      </c>
      <c r="BZ8" s="3">
        <f>BY9-BY8</f>
        <v>8</v>
      </c>
      <c r="CA8" s="3">
        <v>41</v>
      </c>
      <c r="CB8" s="3">
        <f>CA9-CA8</f>
        <v>6</v>
      </c>
      <c r="CC8" s="3">
        <v>59</v>
      </c>
      <c r="CD8" s="3">
        <f>CC9-CC8</f>
        <v>7</v>
      </c>
      <c r="CE8" s="3">
        <v>88</v>
      </c>
      <c r="CF8" s="3">
        <f>CE9-CE8</f>
        <v>8</v>
      </c>
      <c r="CG8" s="3">
        <v>34</v>
      </c>
      <c r="CH8" s="3">
        <f>CG9-CG8</f>
        <v>8</v>
      </c>
      <c r="CI8" s="3">
        <v>90.5</v>
      </c>
      <c r="CJ8" s="3">
        <f>CI9-CI8</f>
        <v>9.5</v>
      </c>
      <c r="CK8" s="3">
        <v>90</v>
      </c>
      <c r="CL8" s="14">
        <f>CK9-CK8</f>
        <v>8.5</v>
      </c>
      <c r="CM8" s="8" t="s">
        <v>6</v>
      </c>
      <c r="CN8" s="3">
        <v>134.5</v>
      </c>
      <c r="CO8" s="3">
        <f>CN9-CN8</f>
        <v>7.5</v>
      </c>
      <c r="CP8" s="3">
        <v>80</v>
      </c>
      <c r="CQ8" s="3">
        <f>CP9-CP8</f>
        <v>7</v>
      </c>
      <c r="CR8" s="3">
        <v>22.5</v>
      </c>
      <c r="CS8" s="3">
        <f>CR9-CR8</f>
        <v>8.5</v>
      </c>
      <c r="CT8" s="3"/>
      <c r="CU8" s="3"/>
      <c r="CV8" s="3">
        <v>12.5</v>
      </c>
      <c r="CW8" s="3">
        <f>CV9-CV8</f>
        <v>10.5</v>
      </c>
      <c r="CX8" s="3">
        <v>24</v>
      </c>
      <c r="CY8" s="3">
        <f>CX9-CX8</f>
        <v>6.5</v>
      </c>
      <c r="CZ8" s="1"/>
      <c r="DA8" s="9"/>
      <c r="DB8" s="8" t="s">
        <v>6</v>
      </c>
      <c r="DC8" s="2"/>
      <c r="DD8" s="2"/>
      <c r="DE8" s="2"/>
      <c r="DF8" s="2"/>
      <c r="DG8" s="1"/>
      <c r="DH8" s="1"/>
      <c r="DI8" s="122"/>
      <c r="DJ8" s="122"/>
      <c r="DK8" s="122"/>
      <c r="DL8" s="122"/>
      <c r="DM8" s="1"/>
      <c r="DN8" s="1"/>
      <c r="DO8" s="1"/>
      <c r="DP8" s="9"/>
      <c r="DQ8" s="8" t="s">
        <v>6</v>
      </c>
      <c r="DR8" s="3">
        <v>28</v>
      </c>
      <c r="DS8" s="3">
        <f>DR9-DR8</f>
        <v>7</v>
      </c>
      <c r="DT8" s="3"/>
      <c r="DU8" s="3"/>
      <c r="DV8" s="3">
        <v>34</v>
      </c>
      <c r="DW8" s="3">
        <f>DV9-DV8</f>
        <v>6</v>
      </c>
      <c r="DX8" s="3"/>
      <c r="DY8" s="3"/>
      <c r="DZ8" s="3">
        <v>48</v>
      </c>
      <c r="EA8" s="3">
        <f>DZ9-DZ8</f>
        <v>7</v>
      </c>
      <c r="EB8" s="1"/>
      <c r="EC8" s="1"/>
      <c r="ED8" s="1"/>
      <c r="EE8" s="55"/>
      <c r="EF8" s="8" t="s">
        <v>6</v>
      </c>
      <c r="EG8" s="3"/>
      <c r="EH8" s="3"/>
      <c r="EI8" s="1"/>
      <c r="EJ8" s="1"/>
      <c r="EK8" s="1"/>
      <c r="EL8" s="1"/>
      <c r="EM8" s="1"/>
      <c r="EN8" s="1"/>
      <c r="EO8" s="1"/>
      <c r="EP8" s="1"/>
      <c r="EQ8" s="1"/>
      <c r="ER8" s="1"/>
      <c r="ES8" s="3"/>
      <c r="ET8" s="14"/>
      <c r="EU8" s="67" t="s">
        <v>6</v>
      </c>
      <c r="EV8" s="1"/>
      <c r="EW8" s="1"/>
      <c r="EX8" s="1"/>
      <c r="EY8" s="1"/>
      <c r="EZ8" s="1"/>
      <c r="FA8" s="1"/>
      <c r="FB8" s="122"/>
      <c r="FC8" s="122"/>
      <c r="FD8" s="122"/>
      <c r="FE8" s="122"/>
      <c r="FF8" s="122"/>
      <c r="FG8" s="122"/>
      <c r="FH8" s="122"/>
      <c r="FI8" s="137"/>
      <c r="FJ8" s="8" t="s">
        <v>6</v>
      </c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9"/>
      <c r="FY8" s="73"/>
      <c r="FZ8" s="74"/>
      <c r="GA8" s="74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</row>
    <row r="9" spans="1:195" x14ac:dyDescent="0.25">
      <c r="A9" s="8" t="s">
        <v>7</v>
      </c>
      <c r="B9" s="3">
        <v>72</v>
      </c>
      <c r="C9" s="3">
        <f>B10-B9</f>
        <v>19</v>
      </c>
      <c r="D9" s="3">
        <v>73</v>
      </c>
      <c r="E9" s="3">
        <f>D10-D9</f>
        <v>8</v>
      </c>
      <c r="F9" s="3">
        <v>104</v>
      </c>
      <c r="G9" s="3">
        <f>F10-F9</f>
        <v>8</v>
      </c>
      <c r="H9" s="3">
        <v>78.5</v>
      </c>
      <c r="I9" s="3">
        <f>H10-H9</f>
        <v>7.5</v>
      </c>
      <c r="J9" s="3">
        <v>89</v>
      </c>
      <c r="K9" s="3">
        <f>J10-J9</f>
        <v>7.5</v>
      </c>
      <c r="L9" s="3"/>
      <c r="M9" s="3"/>
      <c r="N9" s="3">
        <v>213.5</v>
      </c>
      <c r="O9" s="14">
        <f>N10-N9</f>
        <v>6.5</v>
      </c>
      <c r="P9" s="8" t="s">
        <v>7</v>
      </c>
      <c r="Q9" s="1"/>
      <c r="R9" s="1"/>
      <c r="S9" s="1"/>
      <c r="T9" s="1"/>
      <c r="U9" s="29">
        <v>82</v>
      </c>
      <c r="V9" s="3">
        <f>U10-U9</f>
        <v>7.5</v>
      </c>
      <c r="W9" s="3">
        <v>36</v>
      </c>
      <c r="X9" s="3">
        <f>W10-W9</f>
        <v>8</v>
      </c>
      <c r="Y9" s="3">
        <v>64</v>
      </c>
      <c r="Z9" s="3">
        <f>Y10-Y9</f>
        <v>11</v>
      </c>
      <c r="AA9" s="3">
        <v>80</v>
      </c>
      <c r="AB9" s="3">
        <f>AA10-AA9</f>
        <v>8</v>
      </c>
      <c r="AC9" s="3">
        <v>73</v>
      </c>
      <c r="AD9" s="14">
        <f>AC10-AC9</f>
        <v>8.5</v>
      </c>
      <c r="AE9" s="8" t="s">
        <v>7</v>
      </c>
      <c r="AF9" s="3">
        <v>51</v>
      </c>
      <c r="AG9" s="3">
        <f>AF10-AF9</f>
        <v>10</v>
      </c>
      <c r="AH9" s="4">
        <v>29</v>
      </c>
      <c r="AI9" s="4">
        <f>AH10-AH9</f>
        <v>10</v>
      </c>
      <c r="AJ9" s="4">
        <v>62</v>
      </c>
      <c r="AK9" s="4">
        <f>AJ10-AJ9</f>
        <v>10</v>
      </c>
      <c r="AL9" s="3">
        <v>30</v>
      </c>
      <c r="AM9" s="3">
        <f>AL10-AL9</f>
        <v>11.5</v>
      </c>
      <c r="AN9" s="1"/>
      <c r="AO9" s="1"/>
      <c r="AP9" s="1"/>
      <c r="AQ9" s="1"/>
      <c r="AR9" s="3">
        <v>26</v>
      </c>
      <c r="AS9" s="14">
        <f>AR10-AR9</f>
        <v>11</v>
      </c>
      <c r="AT9" s="8" t="s">
        <v>7</v>
      </c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3"/>
      <c r="BH9" s="14"/>
      <c r="BI9" s="8" t="s">
        <v>7</v>
      </c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9"/>
      <c r="BX9" s="8" t="s">
        <v>7</v>
      </c>
      <c r="BY9" s="3">
        <v>37</v>
      </c>
      <c r="BZ9" s="3">
        <f>BY10-BY9</f>
        <v>8</v>
      </c>
      <c r="CA9" s="3">
        <v>47</v>
      </c>
      <c r="CB9" s="3">
        <f>CA10-CA9</f>
        <v>9</v>
      </c>
      <c r="CC9" s="3">
        <v>66</v>
      </c>
      <c r="CD9" s="3">
        <f>CC10-CC9</f>
        <v>9</v>
      </c>
      <c r="CE9" s="3">
        <v>96</v>
      </c>
      <c r="CF9" s="3">
        <f>CE10-CE9</f>
        <v>9</v>
      </c>
      <c r="CG9" s="3">
        <v>42</v>
      </c>
      <c r="CH9" s="3">
        <f>CG10-CG9</f>
        <v>8.5</v>
      </c>
      <c r="CI9" s="3">
        <v>100</v>
      </c>
      <c r="CJ9" s="3">
        <f>CI10-CI9</f>
        <v>8.5</v>
      </c>
      <c r="CK9" s="3">
        <v>98.5</v>
      </c>
      <c r="CL9" s="14">
        <f>CK10-CK9</f>
        <v>8.5</v>
      </c>
      <c r="CM9" s="8" t="s">
        <v>7</v>
      </c>
      <c r="CN9" s="3">
        <v>142</v>
      </c>
      <c r="CO9" s="3">
        <f>CN10-CN9</f>
        <v>8</v>
      </c>
      <c r="CP9" s="3">
        <v>87</v>
      </c>
      <c r="CQ9" s="3">
        <f>CP10-CP9</f>
        <v>9</v>
      </c>
      <c r="CR9" s="3">
        <v>31</v>
      </c>
      <c r="CS9" s="3">
        <f>CR10-CR9</f>
        <v>9</v>
      </c>
      <c r="CT9" s="3"/>
      <c r="CU9" s="3"/>
      <c r="CV9" s="3">
        <v>23</v>
      </c>
      <c r="CW9" s="3">
        <f>CV10-CV9</f>
        <v>9.5</v>
      </c>
      <c r="CX9" s="3">
        <v>30.5</v>
      </c>
      <c r="CY9" s="3">
        <f>CX10-CX9</f>
        <v>8.5</v>
      </c>
      <c r="CZ9" s="1"/>
      <c r="DA9" s="9"/>
      <c r="DB9" s="8" t="s">
        <v>7</v>
      </c>
      <c r="DC9" s="2"/>
      <c r="DD9" s="2"/>
      <c r="DE9" s="2"/>
      <c r="DF9" s="2"/>
      <c r="DG9" s="1"/>
      <c r="DH9" s="1"/>
      <c r="DI9" s="122"/>
      <c r="DJ9" s="122"/>
      <c r="DK9" s="122"/>
      <c r="DL9" s="122"/>
      <c r="DM9" s="1"/>
      <c r="DN9" s="1"/>
      <c r="DO9" s="1"/>
      <c r="DP9" s="9"/>
      <c r="DQ9" s="8" t="s">
        <v>7</v>
      </c>
      <c r="DR9" s="3">
        <v>35</v>
      </c>
      <c r="DS9" s="3">
        <f>DR10-DR9</f>
        <v>9</v>
      </c>
      <c r="DT9" s="3"/>
      <c r="DU9" s="3"/>
      <c r="DV9" s="3">
        <v>40</v>
      </c>
      <c r="DW9" s="3">
        <f>DV10-DV9</f>
        <v>8.5</v>
      </c>
      <c r="DX9" s="3"/>
      <c r="DY9" s="3"/>
      <c r="DZ9" s="3">
        <v>55</v>
      </c>
      <c r="EA9" s="3">
        <f>DZ10-DZ9</f>
        <v>10</v>
      </c>
      <c r="EB9" s="1"/>
      <c r="EC9" s="2" t="s">
        <v>133</v>
      </c>
      <c r="ED9" s="1"/>
      <c r="EE9" s="55"/>
      <c r="EF9" s="8" t="s">
        <v>7</v>
      </c>
      <c r="EG9" s="3"/>
      <c r="EH9" s="3"/>
      <c r="EI9" s="1"/>
      <c r="EJ9" s="1"/>
      <c r="EK9" s="1"/>
      <c r="EL9" s="1"/>
      <c r="EM9" s="1"/>
      <c r="EN9" s="1"/>
      <c r="EO9" s="1"/>
      <c r="EP9" s="1"/>
      <c r="EQ9" s="1"/>
      <c r="ER9" s="1"/>
      <c r="ES9" s="3"/>
      <c r="ET9" s="14"/>
      <c r="EU9" s="67" t="s">
        <v>7</v>
      </c>
      <c r="EV9" s="1"/>
      <c r="EW9" s="1"/>
      <c r="EX9" s="1"/>
      <c r="EY9" s="1"/>
      <c r="EZ9" s="1"/>
      <c r="FA9" s="1"/>
      <c r="FB9" s="122"/>
      <c r="FC9" s="122"/>
      <c r="FD9" s="122"/>
      <c r="FE9" s="122"/>
      <c r="FF9" s="122"/>
      <c r="FG9" s="122"/>
      <c r="FH9" s="122"/>
      <c r="FI9" s="137"/>
      <c r="FJ9" s="8" t="s">
        <v>7</v>
      </c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9"/>
      <c r="FY9" s="73"/>
      <c r="FZ9" s="74"/>
      <c r="GA9" s="74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</row>
    <row r="10" spans="1:195" x14ac:dyDescent="0.25">
      <c r="A10" s="31" t="s">
        <v>8</v>
      </c>
      <c r="B10" s="32">
        <v>91</v>
      </c>
      <c r="C10" s="32">
        <f>B11-B10</f>
        <v>7</v>
      </c>
      <c r="D10" s="32">
        <v>81</v>
      </c>
      <c r="E10" s="32">
        <f>D11-D10</f>
        <v>5.5</v>
      </c>
      <c r="F10" s="32">
        <v>112</v>
      </c>
      <c r="G10" s="32">
        <f>F11-F10</f>
        <v>5</v>
      </c>
      <c r="H10" s="32">
        <v>86</v>
      </c>
      <c r="I10" s="32">
        <f>H11-H10</f>
        <v>6</v>
      </c>
      <c r="J10" s="32">
        <v>96.5</v>
      </c>
      <c r="K10" s="32">
        <f>J11-J10</f>
        <v>5</v>
      </c>
      <c r="L10" s="32"/>
      <c r="M10" s="32"/>
      <c r="N10" s="32">
        <v>220</v>
      </c>
      <c r="O10" s="33">
        <f>N11-N10</f>
        <v>20</v>
      </c>
      <c r="P10" s="31" t="s">
        <v>8</v>
      </c>
      <c r="Q10" s="32"/>
      <c r="R10" s="32"/>
      <c r="S10" s="36"/>
      <c r="T10" s="36"/>
      <c r="U10" s="35">
        <v>89.5</v>
      </c>
      <c r="V10" s="32">
        <f>U11-U10</f>
        <v>10.5</v>
      </c>
      <c r="W10" s="32">
        <v>44</v>
      </c>
      <c r="X10" s="32">
        <f>W11-W10</f>
        <v>10</v>
      </c>
      <c r="Y10" s="32">
        <v>75</v>
      </c>
      <c r="Z10" s="32">
        <f>Y11-Y10</f>
        <v>9</v>
      </c>
      <c r="AA10" s="32">
        <v>88</v>
      </c>
      <c r="AB10" s="32">
        <f>AA11-AA10</f>
        <v>8.5</v>
      </c>
      <c r="AC10" s="32">
        <v>81.5</v>
      </c>
      <c r="AD10" s="33">
        <f>AC11-AC10</f>
        <v>4.5</v>
      </c>
      <c r="AE10" s="31" t="s">
        <v>8</v>
      </c>
      <c r="AF10" s="32">
        <v>61</v>
      </c>
      <c r="AG10" s="32">
        <f>AF11-AF10</f>
        <v>6.5</v>
      </c>
      <c r="AH10" s="34">
        <v>39</v>
      </c>
      <c r="AI10" s="34">
        <f>AH11-AH10</f>
        <v>7</v>
      </c>
      <c r="AJ10" s="34">
        <v>72</v>
      </c>
      <c r="AK10" s="34">
        <f>AJ11-AJ10</f>
        <v>6</v>
      </c>
      <c r="AL10" s="32">
        <v>41.5</v>
      </c>
      <c r="AM10" s="32">
        <f>AL11-AL10</f>
        <v>8.5</v>
      </c>
      <c r="AN10" s="32">
        <v>16.5</v>
      </c>
      <c r="AO10" s="32">
        <f>AN11-AN10</f>
        <v>7.5</v>
      </c>
      <c r="AP10" s="36"/>
      <c r="AQ10" s="36"/>
      <c r="AR10" s="32">
        <v>37</v>
      </c>
      <c r="AS10" s="33">
        <f>AR11-AR10</f>
        <v>8</v>
      </c>
      <c r="AT10" s="31" t="s">
        <v>8</v>
      </c>
      <c r="AU10" s="36"/>
      <c r="AV10" s="36"/>
      <c r="AW10" s="32">
        <v>12</v>
      </c>
      <c r="AX10" s="32">
        <f>AW11-AW10</f>
        <v>13</v>
      </c>
      <c r="AY10" s="36"/>
      <c r="AZ10" s="36"/>
      <c r="BA10" s="36"/>
      <c r="BB10" s="36"/>
      <c r="BC10" s="36"/>
      <c r="BD10" s="36"/>
      <c r="BE10" s="36"/>
      <c r="BF10" s="36"/>
      <c r="BG10" s="32"/>
      <c r="BH10" s="33"/>
      <c r="BI10" s="31" t="s">
        <v>8</v>
      </c>
      <c r="BJ10" s="36"/>
      <c r="BK10" s="36"/>
      <c r="BL10" s="36"/>
      <c r="BM10" s="36"/>
      <c r="BN10" s="36"/>
      <c r="BO10" s="36"/>
      <c r="BP10" s="36"/>
      <c r="BQ10" s="36"/>
      <c r="BR10" s="32">
        <v>4</v>
      </c>
      <c r="BS10" s="32">
        <f>BR11-BR10</f>
        <v>6</v>
      </c>
      <c r="BT10" s="32">
        <v>2</v>
      </c>
      <c r="BU10" s="32">
        <f>BT11-BT10</f>
        <v>6</v>
      </c>
      <c r="BV10" s="36"/>
      <c r="BW10" s="45"/>
      <c r="BX10" s="31" t="s">
        <v>8</v>
      </c>
      <c r="BY10" s="32">
        <v>45</v>
      </c>
      <c r="BZ10" s="32">
        <f>BY11-BY10</f>
        <v>8</v>
      </c>
      <c r="CA10" s="32">
        <v>56</v>
      </c>
      <c r="CB10" s="32">
        <f>CA11-CA10</f>
        <v>9</v>
      </c>
      <c r="CC10" s="32">
        <v>75</v>
      </c>
      <c r="CD10" s="32">
        <f>CC11-CC10</f>
        <v>8</v>
      </c>
      <c r="CE10" s="32">
        <v>105</v>
      </c>
      <c r="CF10" s="32">
        <f>CE11-CE10</f>
        <v>9</v>
      </c>
      <c r="CG10" s="32">
        <v>50.5</v>
      </c>
      <c r="CH10" s="32">
        <f>CG11-CG10</f>
        <v>9</v>
      </c>
      <c r="CI10" s="32">
        <v>108.5</v>
      </c>
      <c r="CJ10" s="32">
        <f>CI11-CI10</f>
        <v>6</v>
      </c>
      <c r="CK10" s="32">
        <v>107</v>
      </c>
      <c r="CL10" s="33">
        <f>CK11-CK10</f>
        <v>9</v>
      </c>
      <c r="CM10" s="31" t="s">
        <v>8</v>
      </c>
      <c r="CN10" s="32">
        <v>150</v>
      </c>
      <c r="CO10" s="32">
        <f>CN11-CN10</f>
        <v>8</v>
      </c>
      <c r="CP10" s="32">
        <v>96</v>
      </c>
      <c r="CQ10" s="32">
        <f>CP11-CP10</f>
        <v>11.5</v>
      </c>
      <c r="CR10" s="32">
        <v>40</v>
      </c>
      <c r="CS10" s="32">
        <f>CR11-CR10</f>
        <v>8</v>
      </c>
      <c r="CT10" s="32"/>
      <c r="CU10" s="32"/>
      <c r="CV10" s="32">
        <v>32.5</v>
      </c>
      <c r="CW10" s="32">
        <f>CV11-CV10</f>
        <v>12</v>
      </c>
      <c r="CX10" s="32">
        <v>39</v>
      </c>
      <c r="CY10" s="32">
        <f>CX11-CX10</f>
        <v>12</v>
      </c>
      <c r="CZ10" s="36"/>
      <c r="DA10" s="45"/>
      <c r="DB10" s="31" t="s">
        <v>8</v>
      </c>
      <c r="DC10" s="41"/>
      <c r="DD10" s="41"/>
      <c r="DE10" s="41"/>
      <c r="DF10" s="41"/>
      <c r="DG10" s="36"/>
      <c r="DH10" s="36"/>
      <c r="DI10" s="122"/>
      <c r="DJ10" s="122"/>
      <c r="DK10" s="122"/>
      <c r="DL10" s="122"/>
      <c r="DM10" s="36"/>
      <c r="DN10" s="36"/>
      <c r="DO10" s="36"/>
      <c r="DP10" s="45"/>
      <c r="DQ10" s="31" t="s">
        <v>8</v>
      </c>
      <c r="DR10" s="32">
        <v>44</v>
      </c>
      <c r="DS10" s="32">
        <f>DR11-DR10</f>
        <v>9</v>
      </c>
      <c r="DT10" s="32">
        <v>18</v>
      </c>
      <c r="DU10" s="32">
        <f>DT11-DT10</f>
        <v>7</v>
      </c>
      <c r="DV10" s="32">
        <v>48.5</v>
      </c>
      <c r="DW10" s="32">
        <f>DV11-DV10</f>
        <v>7.5</v>
      </c>
      <c r="DX10" s="32"/>
      <c r="DY10" s="32"/>
      <c r="DZ10" s="32">
        <v>65</v>
      </c>
      <c r="EA10" s="32">
        <f>DZ11-DZ10</f>
        <v>5</v>
      </c>
      <c r="EB10" s="32">
        <v>25</v>
      </c>
      <c r="EC10" s="34">
        <f>EB11-EB10</f>
        <v>7</v>
      </c>
      <c r="ED10" s="36"/>
      <c r="EE10" s="75"/>
      <c r="EF10" s="31" t="s">
        <v>8</v>
      </c>
      <c r="EG10" s="32"/>
      <c r="EH10" s="32"/>
      <c r="EI10" s="36"/>
      <c r="EJ10" s="36"/>
      <c r="EK10" s="32"/>
      <c r="EL10" s="32"/>
      <c r="EM10" s="36"/>
      <c r="EN10" s="36"/>
      <c r="EO10" s="36"/>
      <c r="EP10" s="36"/>
      <c r="EQ10" s="36"/>
      <c r="ER10" s="36"/>
      <c r="ES10" s="32"/>
      <c r="ET10" s="33"/>
      <c r="EU10" s="71" t="s">
        <v>8</v>
      </c>
      <c r="EV10" s="36"/>
      <c r="EW10" s="36"/>
      <c r="EX10" s="36"/>
      <c r="EY10" s="36"/>
      <c r="EZ10" s="36"/>
      <c r="FA10" s="36"/>
      <c r="FB10" s="122"/>
      <c r="FC10" s="122"/>
      <c r="FD10" s="122"/>
      <c r="FE10" s="122"/>
      <c r="FF10" s="122"/>
      <c r="FG10" s="122"/>
      <c r="FH10" s="122"/>
      <c r="FI10" s="137"/>
      <c r="FJ10" s="31" t="s">
        <v>8</v>
      </c>
      <c r="FK10" s="36"/>
      <c r="FL10" s="36"/>
      <c r="FM10" s="36"/>
      <c r="FN10" s="36"/>
      <c r="FO10" s="41"/>
      <c r="FP10" s="41"/>
      <c r="FQ10" s="36"/>
      <c r="FR10" s="36"/>
      <c r="FS10" s="36"/>
      <c r="FT10" s="36"/>
      <c r="FU10" s="36"/>
      <c r="FV10" s="36"/>
      <c r="FW10" s="36"/>
      <c r="FX10" s="45"/>
      <c r="FY10" s="73"/>
      <c r="FZ10" s="74"/>
      <c r="GA10" s="74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</row>
    <row r="11" spans="1:195" x14ac:dyDescent="0.25">
      <c r="A11" s="8" t="s">
        <v>9</v>
      </c>
      <c r="B11" s="3">
        <v>98</v>
      </c>
      <c r="C11" s="113">
        <f>B14-B11</f>
        <v>22</v>
      </c>
      <c r="D11" s="3">
        <v>86.5</v>
      </c>
      <c r="E11" s="113">
        <f>D14-D11</f>
        <v>22.5</v>
      </c>
      <c r="F11" s="3">
        <v>117</v>
      </c>
      <c r="G11" s="113">
        <f>F14-F11</f>
        <v>29</v>
      </c>
      <c r="H11" s="3">
        <v>92</v>
      </c>
      <c r="I11" s="113">
        <f>H14-H11</f>
        <v>21.5</v>
      </c>
      <c r="J11" s="3">
        <v>101.5</v>
      </c>
      <c r="K11" s="124">
        <f>J14-J11</f>
        <v>31.5</v>
      </c>
      <c r="L11" s="61"/>
      <c r="M11" s="113"/>
      <c r="N11" s="3">
        <v>240</v>
      </c>
      <c r="O11" s="112">
        <f>N14-N11</f>
        <v>17</v>
      </c>
      <c r="P11" s="8" t="s">
        <v>9</v>
      </c>
      <c r="Q11" s="3"/>
      <c r="R11" s="113" t="s">
        <v>51</v>
      </c>
      <c r="S11" s="1"/>
      <c r="T11" s="134"/>
      <c r="U11" s="29">
        <v>100</v>
      </c>
      <c r="V11" s="131">
        <f>U14-U11</f>
        <v>18.5</v>
      </c>
      <c r="W11" s="3">
        <v>54</v>
      </c>
      <c r="X11" s="131">
        <f>W14-W11</f>
        <v>18</v>
      </c>
      <c r="Y11" s="3">
        <v>84</v>
      </c>
      <c r="Z11" s="113">
        <f>Y14-Y11</f>
        <v>25</v>
      </c>
      <c r="AA11" s="3">
        <v>96.5</v>
      </c>
      <c r="AB11" s="131">
        <f>AA14-AA11</f>
        <v>15.5</v>
      </c>
      <c r="AC11" s="3">
        <v>86</v>
      </c>
      <c r="AD11" s="112">
        <f>AC14-AC11</f>
        <v>19</v>
      </c>
      <c r="AE11" s="8" t="s">
        <v>9</v>
      </c>
      <c r="AF11" s="3">
        <v>67.5</v>
      </c>
      <c r="AG11" s="113">
        <f>AF14-AF11</f>
        <v>18</v>
      </c>
      <c r="AH11" s="4">
        <v>46</v>
      </c>
      <c r="AI11" s="113">
        <f>AH14-AH11</f>
        <v>21</v>
      </c>
      <c r="AJ11" s="4">
        <v>78</v>
      </c>
      <c r="AK11" s="113">
        <f>AJ14-AJ11</f>
        <v>20</v>
      </c>
      <c r="AL11" s="3">
        <v>50</v>
      </c>
      <c r="AM11" s="113">
        <f>AL14-AL11</f>
        <v>6.5</v>
      </c>
      <c r="AN11" s="3">
        <v>24</v>
      </c>
      <c r="AO11" s="113">
        <f>AN14-AN11</f>
        <v>18</v>
      </c>
      <c r="AP11" s="3">
        <v>23</v>
      </c>
      <c r="AQ11" s="113">
        <f>AP14-AP11</f>
        <v>15</v>
      </c>
      <c r="AR11" s="3">
        <v>45</v>
      </c>
      <c r="AS11" s="112">
        <f>AR14-AR11</f>
        <v>15</v>
      </c>
      <c r="AT11" s="8" t="s">
        <v>9</v>
      </c>
      <c r="AU11" s="1"/>
      <c r="AV11" s="110"/>
      <c r="AW11" s="3">
        <v>25</v>
      </c>
      <c r="AX11" s="113">
        <f>AW14-AW11</f>
        <v>20</v>
      </c>
      <c r="AY11" s="1"/>
      <c r="AZ11" s="134"/>
      <c r="BA11" s="1"/>
      <c r="BB11" s="110"/>
      <c r="BC11" s="1"/>
      <c r="BD11" s="134"/>
      <c r="BE11" s="1"/>
      <c r="BF11" s="134"/>
      <c r="BG11" s="3"/>
      <c r="BH11" s="151"/>
      <c r="BI11" s="8" t="s">
        <v>9</v>
      </c>
      <c r="BJ11" s="1"/>
      <c r="BK11" s="134"/>
      <c r="BL11" s="1"/>
      <c r="BM11" s="134"/>
      <c r="BN11" s="1"/>
      <c r="BO11" s="134"/>
      <c r="BP11" s="1"/>
      <c r="BQ11" s="110"/>
      <c r="BR11" s="3">
        <v>10</v>
      </c>
      <c r="BS11" s="113">
        <f>BR14-BR11</f>
        <v>19</v>
      </c>
      <c r="BT11" s="3">
        <v>8</v>
      </c>
      <c r="BU11" s="131">
        <f>BT14-BT11</f>
        <v>21</v>
      </c>
      <c r="BV11" s="1"/>
      <c r="BW11" s="109"/>
      <c r="BX11" s="8" t="s">
        <v>9</v>
      </c>
      <c r="BY11" s="3">
        <v>53</v>
      </c>
      <c r="BZ11" s="113">
        <f>BY14-BY11</f>
        <v>15</v>
      </c>
      <c r="CA11" s="3">
        <v>65</v>
      </c>
      <c r="CB11" s="113">
        <f>CA14-CA11</f>
        <v>16</v>
      </c>
      <c r="CC11" s="3">
        <v>83</v>
      </c>
      <c r="CD11" s="113">
        <f>CC14-CC11</f>
        <v>14</v>
      </c>
      <c r="CE11" s="3">
        <v>114</v>
      </c>
      <c r="CF11" s="113">
        <f>CE14-CE11</f>
        <v>14</v>
      </c>
      <c r="CG11" s="3">
        <v>59.5</v>
      </c>
      <c r="CH11" s="113">
        <f>CG14-CG11</f>
        <v>16.5</v>
      </c>
      <c r="CI11" s="3">
        <v>114.5</v>
      </c>
      <c r="CJ11" s="113">
        <f>CI14-CI11</f>
        <v>19.5</v>
      </c>
      <c r="CK11" s="3">
        <v>116</v>
      </c>
      <c r="CL11" s="112">
        <f>CK14-CK11</f>
        <v>16</v>
      </c>
      <c r="CM11" s="8" t="s">
        <v>9</v>
      </c>
      <c r="CN11" s="3">
        <v>158</v>
      </c>
      <c r="CO11" s="113">
        <f>CN14-CN11</f>
        <v>18</v>
      </c>
      <c r="CP11" s="3">
        <v>107.5</v>
      </c>
      <c r="CQ11" s="113">
        <f>CP14-CP11</f>
        <v>17</v>
      </c>
      <c r="CR11" s="3">
        <v>48</v>
      </c>
      <c r="CS11" s="113">
        <f>CR14-CR11</f>
        <v>22</v>
      </c>
      <c r="CT11" s="3"/>
      <c r="CU11" s="113"/>
      <c r="CV11" s="3">
        <v>44.5</v>
      </c>
      <c r="CW11" s="113">
        <f>CV14-CV11</f>
        <v>14</v>
      </c>
      <c r="CX11" s="3">
        <v>51</v>
      </c>
      <c r="CY11" s="113">
        <f>CX14-CX11</f>
        <v>15</v>
      </c>
      <c r="CZ11" s="1"/>
      <c r="DA11" s="128"/>
      <c r="DB11" s="8" t="s">
        <v>9</v>
      </c>
      <c r="DC11" s="2"/>
      <c r="DD11" s="134"/>
      <c r="DE11" s="2"/>
      <c r="DF11" s="110" t="s">
        <v>53</v>
      </c>
      <c r="DG11" s="1"/>
      <c r="DH11" s="134"/>
      <c r="DI11" s="122"/>
      <c r="DJ11" s="122"/>
      <c r="DK11" s="122"/>
      <c r="DL11" s="122"/>
      <c r="DM11" s="1"/>
      <c r="DN11" s="134"/>
      <c r="DO11" s="1"/>
      <c r="DP11" s="128"/>
      <c r="DQ11" s="8" t="s">
        <v>9</v>
      </c>
      <c r="DR11" s="3">
        <v>53</v>
      </c>
      <c r="DS11" s="113">
        <f>DR14-DR11</f>
        <v>13</v>
      </c>
      <c r="DT11" s="3">
        <v>25</v>
      </c>
      <c r="DU11" s="113">
        <f>DT14-DT11</f>
        <v>16</v>
      </c>
      <c r="DV11" s="3">
        <v>56</v>
      </c>
      <c r="DW11" s="113">
        <f>DV14-DV11</f>
        <v>12</v>
      </c>
      <c r="DX11" s="3"/>
      <c r="DY11" s="113"/>
      <c r="DZ11" s="3">
        <v>70</v>
      </c>
      <c r="EA11" s="113">
        <f>DZ14-DZ11</f>
        <v>14.5</v>
      </c>
      <c r="EB11" s="3">
        <v>32</v>
      </c>
      <c r="EC11" s="114">
        <f>EB14-EB11</f>
        <v>20</v>
      </c>
      <c r="ED11" s="1"/>
      <c r="EE11" s="148"/>
      <c r="EF11" s="8" t="s">
        <v>9</v>
      </c>
      <c r="EG11" s="3"/>
      <c r="EH11" s="113"/>
      <c r="EI11" s="3">
        <v>5</v>
      </c>
      <c r="EJ11" s="113">
        <f>EI14-EI11</f>
        <v>16</v>
      </c>
      <c r="EK11" s="3"/>
      <c r="EL11" s="113"/>
      <c r="EM11" s="1"/>
      <c r="EN11" s="110"/>
      <c r="EO11" s="1"/>
      <c r="EP11" s="110"/>
      <c r="EQ11" s="1"/>
      <c r="ER11" s="110"/>
      <c r="ES11" s="3"/>
      <c r="ET11" s="112"/>
      <c r="EU11" s="67" t="s">
        <v>9</v>
      </c>
      <c r="EV11" s="1"/>
      <c r="EW11" s="110"/>
      <c r="EX11" s="1"/>
      <c r="EY11" s="110"/>
      <c r="EZ11" s="1"/>
      <c r="FA11" s="110"/>
      <c r="FB11" s="122"/>
      <c r="FC11" s="122"/>
      <c r="FD11" s="122"/>
      <c r="FE11" s="122"/>
      <c r="FF11" s="122"/>
      <c r="FG11" s="122"/>
      <c r="FH11" s="122"/>
      <c r="FI11" s="137"/>
      <c r="FJ11" s="8" t="s">
        <v>9</v>
      </c>
      <c r="FK11" s="1"/>
      <c r="FL11" s="110"/>
      <c r="FM11" s="1"/>
      <c r="FN11" s="110"/>
      <c r="FO11" s="4"/>
      <c r="FP11" s="113"/>
      <c r="FQ11" s="1"/>
      <c r="FR11" s="110"/>
      <c r="FS11" s="1"/>
      <c r="FT11" s="110"/>
      <c r="FU11" s="1"/>
      <c r="FV11" s="110"/>
      <c r="FW11" s="1"/>
      <c r="FX11" s="155"/>
      <c r="FY11" s="73"/>
      <c r="FZ11" s="92"/>
      <c r="GA11" s="93"/>
      <c r="GB11" s="81"/>
      <c r="GC11" s="81"/>
      <c r="GD11" s="81"/>
      <c r="GE11" s="81"/>
      <c r="GF11" s="81"/>
      <c r="GG11" s="93"/>
      <c r="GH11" s="81"/>
      <c r="GI11" s="93"/>
      <c r="GJ11" s="81"/>
      <c r="GK11" s="93"/>
      <c r="GL11" s="81"/>
      <c r="GM11" s="93"/>
    </row>
    <row r="12" spans="1:195" x14ac:dyDescent="0.25">
      <c r="A12" s="8" t="s">
        <v>10</v>
      </c>
      <c r="B12" s="3"/>
      <c r="C12" s="113"/>
      <c r="D12" s="3"/>
      <c r="E12" s="113"/>
      <c r="F12" s="3"/>
      <c r="G12" s="113"/>
      <c r="H12" s="3"/>
      <c r="I12" s="113"/>
      <c r="J12" s="54"/>
      <c r="K12" s="124"/>
      <c r="L12" s="61"/>
      <c r="M12" s="113"/>
      <c r="N12" s="3"/>
      <c r="O12" s="112"/>
      <c r="P12" s="8" t="s">
        <v>10</v>
      </c>
      <c r="Q12" s="3"/>
      <c r="R12" s="113"/>
      <c r="S12" s="1"/>
      <c r="T12" s="135"/>
      <c r="U12" s="29"/>
      <c r="V12" s="132"/>
      <c r="W12" s="3"/>
      <c r="X12" s="132"/>
      <c r="Y12" s="3"/>
      <c r="Z12" s="113"/>
      <c r="AA12" s="3"/>
      <c r="AB12" s="132"/>
      <c r="AC12" s="3"/>
      <c r="AD12" s="112"/>
      <c r="AE12" s="8" t="s">
        <v>10</v>
      </c>
      <c r="AF12" s="3"/>
      <c r="AG12" s="113"/>
      <c r="AH12" s="4"/>
      <c r="AI12" s="113"/>
      <c r="AJ12" s="4"/>
      <c r="AK12" s="113"/>
      <c r="AL12" s="3"/>
      <c r="AM12" s="113"/>
      <c r="AN12" s="3"/>
      <c r="AO12" s="113"/>
      <c r="AP12" s="3"/>
      <c r="AQ12" s="113"/>
      <c r="AR12" s="3"/>
      <c r="AS12" s="112"/>
      <c r="AT12" s="8" t="s">
        <v>10</v>
      </c>
      <c r="AU12" s="1"/>
      <c r="AV12" s="110"/>
      <c r="AW12" s="3"/>
      <c r="AX12" s="113"/>
      <c r="AY12" s="1"/>
      <c r="AZ12" s="135"/>
      <c r="BA12" s="1"/>
      <c r="BB12" s="110"/>
      <c r="BC12" s="1"/>
      <c r="BD12" s="135"/>
      <c r="BE12" s="1"/>
      <c r="BF12" s="135"/>
      <c r="BG12" s="3"/>
      <c r="BH12" s="152"/>
      <c r="BI12" s="8" t="s">
        <v>10</v>
      </c>
      <c r="BJ12" s="1"/>
      <c r="BK12" s="135"/>
      <c r="BL12" s="1"/>
      <c r="BM12" s="135"/>
      <c r="BN12" s="1"/>
      <c r="BO12" s="135"/>
      <c r="BP12" s="1"/>
      <c r="BQ12" s="110"/>
      <c r="BR12" s="1"/>
      <c r="BS12" s="113"/>
      <c r="BT12" s="3"/>
      <c r="BU12" s="132"/>
      <c r="BV12" s="1"/>
      <c r="BW12" s="109"/>
      <c r="BX12" s="8" t="s">
        <v>10</v>
      </c>
      <c r="BY12" s="3"/>
      <c r="BZ12" s="113"/>
      <c r="CA12" s="3"/>
      <c r="CB12" s="113"/>
      <c r="CC12" s="3"/>
      <c r="CD12" s="113"/>
      <c r="CE12" s="3"/>
      <c r="CF12" s="113"/>
      <c r="CG12" s="3"/>
      <c r="CH12" s="113"/>
      <c r="CI12" s="3"/>
      <c r="CJ12" s="113"/>
      <c r="CK12" s="3"/>
      <c r="CL12" s="112"/>
      <c r="CM12" s="8" t="s">
        <v>10</v>
      </c>
      <c r="CN12" s="3"/>
      <c r="CO12" s="113"/>
      <c r="CP12" s="3"/>
      <c r="CQ12" s="113"/>
      <c r="CR12" s="3"/>
      <c r="CS12" s="113"/>
      <c r="CT12" s="3"/>
      <c r="CU12" s="113"/>
      <c r="CV12" s="3"/>
      <c r="CW12" s="113"/>
      <c r="CX12" s="3"/>
      <c r="CY12" s="113"/>
      <c r="CZ12" s="1"/>
      <c r="DA12" s="129"/>
      <c r="DB12" s="8" t="s">
        <v>10</v>
      </c>
      <c r="DC12" s="2"/>
      <c r="DD12" s="135"/>
      <c r="DE12" s="2"/>
      <c r="DF12" s="110"/>
      <c r="DG12" s="1"/>
      <c r="DH12" s="135"/>
      <c r="DI12" s="122"/>
      <c r="DJ12" s="122"/>
      <c r="DK12" s="122"/>
      <c r="DL12" s="122"/>
      <c r="DM12" s="1"/>
      <c r="DN12" s="135"/>
      <c r="DO12" s="1"/>
      <c r="DP12" s="129"/>
      <c r="DQ12" s="8" t="s">
        <v>10</v>
      </c>
      <c r="DR12" s="3"/>
      <c r="DS12" s="113"/>
      <c r="DT12" s="3"/>
      <c r="DU12" s="113"/>
      <c r="DV12" s="3"/>
      <c r="DW12" s="113"/>
      <c r="DX12" s="3"/>
      <c r="DY12" s="113"/>
      <c r="DZ12" s="3"/>
      <c r="EA12" s="113"/>
      <c r="EB12" s="3"/>
      <c r="EC12" s="114"/>
      <c r="ED12" s="1"/>
      <c r="EE12" s="149"/>
      <c r="EF12" s="8" t="s">
        <v>10</v>
      </c>
      <c r="EG12" s="3"/>
      <c r="EH12" s="113"/>
      <c r="EI12" s="3"/>
      <c r="EJ12" s="113"/>
      <c r="EK12" s="3"/>
      <c r="EL12" s="113"/>
      <c r="EM12" s="1"/>
      <c r="EN12" s="110"/>
      <c r="EO12" s="1"/>
      <c r="EP12" s="110"/>
      <c r="EQ12" s="1"/>
      <c r="ER12" s="110"/>
      <c r="ES12" s="3"/>
      <c r="ET12" s="112"/>
      <c r="EU12" s="67" t="s">
        <v>10</v>
      </c>
      <c r="EV12" s="1"/>
      <c r="EW12" s="110"/>
      <c r="EX12" s="1"/>
      <c r="EY12" s="110"/>
      <c r="EZ12" s="1"/>
      <c r="FA12" s="110"/>
      <c r="FB12" s="122"/>
      <c r="FC12" s="122"/>
      <c r="FD12" s="122"/>
      <c r="FE12" s="122"/>
      <c r="FF12" s="122"/>
      <c r="FG12" s="122"/>
      <c r="FH12" s="122"/>
      <c r="FI12" s="137"/>
      <c r="FJ12" s="8" t="s">
        <v>10</v>
      </c>
      <c r="FK12" s="1"/>
      <c r="FL12" s="110"/>
      <c r="FM12" s="1"/>
      <c r="FN12" s="110"/>
      <c r="FO12" s="4"/>
      <c r="FP12" s="113"/>
      <c r="FQ12" s="1"/>
      <c r="FR12" s="110"/>
      <c r="FS12" s="1"/>
      <c r="FT12" s="110"/>
      <c r="FU12" s="1"/>
      <c r="FV12" s="110"/>
      <c r="FW12" s="1"/>
      <c r="FX12" s="156"/>
      <c r="FY12" s="73"/>
      <c r="FZ12" s="92"/>
      <c r="GA12" s="93"/>
      <c r="GB12" s="81"/>
      <c r="GC12" s="81"/>
      <c r="GD12" s="81"/>
      <c r="GE12" s="81"/>
      <c r="GF12" s="81"/>
      <c r="GG12" s="93"/>
      <c r="GH12" s="81"/>
      <c r="GI12" s="93"/>
      <c r="GJ12" s="81"/>
      <c r="GK12" s="93"/>
      <c r="GL12" s="81"/>
      <c r="GM12" s="93"/>
    </row>
    <row r="13" spans="1:195" x14ac:dyDescent="0.25">
      <c r="A13" s="8" t="s">
        <v>11</v>
      </c>
      <c r="B13" s="3"/>
      <c r="C13" s="113"/>
      <c r="D13" s="3"/>
      <c r="E13" s="113"/>
      <c r="F13" s="3"/>
      <c r="G13" s="113"/>
      <c r="H13" s="3"/>
      <c r="I13" s="113"/>
      <c r="J13" s="54"/>
      <c r="K13" s="124"/>
      <c r="L13" s="61"/>
      <c r="M13" s="113"/>
      <c r="N13" s="3"/>
      <c r="O13" s="112"/>
      <c r="P13" s="8" t="s">
        <v>11</v>
      </c>
      <c r="Q13" s="3"/>
      <c r="R13" s="113"/>
      <c r="S13" s="1"/>
      <c r="T13" s="136"/>
      <c r="U13" s="29"/>
      <c r="V13" s="133"/>
      <c r="W13" s="3"/>
      <c r="X13" s="133"/>
      <c r="Y13" s="3"/>
      <c r="Z13" s="113"/>
      <c r="AA13" s="3"/>
      <c r="AB13" s="133"/>
      <c r="AC13" s="3"/>
      <c r="AD13" s="112"/>
      <c r="AE13" s="8" t="s">
        <v>11</v>
      </c>
      <c r="AF13" s="3"/>
      <c r="AG13" s="113"/>
      <c r="AH13" s="4"/>
      <c r="AI13" s="113"/>
      <c r="AJ13" s="4"/>
      <c r="AK13" s="113"/>
      <c r="AL13" s="3"/>
      <c r="AM13" s="113"/>
      <c r="AN13" s="3"/>
      <c r="AO13" s="113"/>
      <c r="AP13" s="3"/>
      <c r="AQ13" s="113"/>
      <c r="AR13" s="3"/>
      <c r="AS13" s="112"/>
      <c r="AT13" s="8" t="s">
        <v>11</v>
      </c>
      <c r="AU13" s="1"/>
      <c r="AV13" s="110"/>
      <c r="AW13" s="3"/>
      <c r="AX13" s="113"/>
      <c r="AY13" s="1"/>
      <c r="AZ13" s="136"/>
      <c r="BA13" s="1"/>
      <c r="BB13" s="110"/>
      <c r="BC13" s="1"/>
      <c r="BD13" s="136"/>
      <c r="BE13" s="1"/>
      <c r="BF13" s="136"/>
      <c r="BG13" s="3"/>
      <c r="BH13" s="153"/>
      <c r="BI13" s="8" t="s">
        <v>11</v>
      </c>
      <c r="BJ13" s="1"/>
      <c r="BK13" s="136"/>
      <c r="BL13" s="1"/>
      <c r="BM13" s="136"/>
      <c r="BN13" s="1"/>
      <c r="BO13" s="136"/>
      <c r="BP13" s="1"/>
      <c r="BQ13" s="110"/>
      <c r="BR13" s="1"/>
      <c r="BS13" s="113"/>
      <c r="BT13" s="3"/>
      <c r="BU13" s="133"/>
      <c r="BV13" s="1"/>
      <c r="BW13" s="109"/>
      <c r="BX13" s="8" t="s">
        <v>11</v>
      </c>
      <c r="BY13" s="3"/>
      <c r="BZ13" s="113"/>
      <c r="CA13" s="3"/>
      <c r="CB13" s="113"/>
      <c r="CC13" s="3"/>
      <c r="CD13" s="113"/>
      <c r="CE13" s="3"/>
      <c r="CF13" s="113"/>
      <c r="CG13" s="3"/>
      <c r="CH13" s="113"/>
      <c r="CI13" s="3"/>
      <c r="CJ13" s="113"/>
      <c r="CK13" s="3"/>
      <c r="CL13" s="112"/>
      <c r="CM13" s="8" t="s">
        <v>11</v>
      </c>
      <c r="CN13" s="3"/>
      <c r="CO13" s="113"/>
      <c r="CP13" s="3"/>
      <c r="CQ13" s="113"/>
      <c r="CR13" s="3"/>
      <c r="CS13" s="113"/>
      <c r="CT13" s="3"/>
      <c r="CU13" s="113"/>
      <c r="CV13" s="3"/>
      <c r="CW13" s="113"/>
      <c r="CX13" s="3"/>
      <c r="CY13" s="113"/>
      <c r="CZ13" s="1"/>
      <c r="DA13" s="130"/>
      <c r="DB13" s="8" t="s">
        <v>11</v>
      </c>
      <c r="DC13" s="2"/>
      <c r="DD13" s="136"/>
      <c r="DE13" s="2"/>
      <c r="DF13" s="110"/>
      <c r="DG13" s="1"/>
      <c r="DH13" s="136"/>
      <c r="DI13" s="122"/>
      <c r="DJ13" s="122"/>
      <c r="DK13" s="122"/>
      <c r="DL13" s="122"/>
      <c r="DM13" s="1"/>
      <c r="DN13" s="136"/>
      <c r="DO13" s="1"/>
      <c r="DP13" s="130"/>
      <c r="DQ13" s="8" t="s">
        <v>11</v>
      </c>
      <c r="DR13" s="3"/>
      <c r="DS13" s="113"/>
      <c r="DT13" s="3"/>
      <c r="DU13" s="113"/>
      <c r="DV13" s="3"/>
      <c r="DW13" s="113"/>
      <c r="DX13" s="3"/>
      <c r="DY13" s="113"/>
      <c r="DZ13" s="3"/>
      <c r="EA13" s="113"/>
      <c r="EB13" s="3"/>
      <c r="EC13" s="114"/>
      <c r="ED13" s="1"/>
      <c r="EE13" s="150"/>
      <c r="EF13" s="8" t="s">
        <v>11</v>
      </c>
      <c r="EG13" s="3"/>
      <c r="EH13" s="113"/>
      <c r="EI13" s="3"/>
      <c r="EJ13" s="113"/>
      <c r="EK13" s="3"/>
      <c r="EL13" s="113"/>
      <c r="EM13" s="1"/>
      <c r="EN13" s="110"/>
      <c r="EO13" s="1"/>
      <c r="EP13" s="110"/>
      <c r="EQ13" s="1"/>
      <c r="ER13" s="110"/>
      <c r="ES13" s="3"/>
      <c r="ET13" s="112"/>
      <c r="EU13" s="67" t="s">
        <v>11</v>
      </c>
      <c r="EV13" s="1"/>
      <c r="EW13" s="110"/>
      <c r="EX13" s="1"/>
      <c r="EY13" s="110"/>
      <c r="EZ13" s="1"/>
      <c r="FA13" s="110"/>
      <c r="FB13" s="122"/>
      <c r="FC13" s="122"/>
      <c r="FD13" s="122"/>
      <c r="FE13" s="122"/>
      <c r="FF13" s="122"/>
      <c r="FG13" s="122"/>
      <c r="FH13" s="122"/>
      <c r="FI13" s="137"/>
      <c r="FJ13" s="8" t="s">
        <v>11</v>
      </c>
      <c r="FK13" s="1"/>
      <c r="FL13" s="110"/>
      <c r="FM13" s="1"/>
      <c r="FN13" s="110"/>
      <c r="FO13" s="4"/>
      <c r="FP13" s="113"/>
      <c r="FQ13" s="1"/>
      <c r="FR13" s="110"/>
      <c r="FS13" s="1"/>
      <c r="FT13" s="110"/>
      <c r="FU13" s="1"/>
      <c r="FV13" s="110"/>
      <c r="FW13" s="1"/>
      <c r="FX13" s="157"/>
      <c r="FY13" s="73"/>
      <c r="FZ13" s="92"/>
      <c r="GA13" s="93"/>
      <c r="GB13" s="81"/>
      <c r="GC13" s="81"/>
      <c r="GD13" s="81"/>
      <c r="GE13" s="81"/>
      <c r="GF13" s="81"/>
      <c r="GG13" s="93"/>
      <c r="GH13" s="81"/>
      <c r="GI13" s="93"/>
      <c r="GJ13" s="81"/>
      <c r="GK13" s="93"/>
      <c r="GL13" s="81"/>
      <c r="GM13" s="93"/>
    </row>
    <row r="14" spans="1:195" x14ac:dyDescent="0.25">
      <c r="A14" s="31" t="s">
        <v>12</v>
      </c>
      <c r="B14" s="32">
        <v>120</v>
      </c>
      <c r="C14" s="32">
        <f>B15-B14</f>
        <v>25</v>
      </c>
      <c r="D14" s="32">
        <v>109</v>
      </c>
      <c r="E14" s="32">
        <f>D15-D14</f>
        <v>34</v>
      </c>
      <c r="F14" s="32">
        <v>146</v>
      </c>
      <c r="G14" s="32">
        <f>F15-F14</f>
        <v>22</v>
      </c>
      <c r="H14" s="32">
        <v>113.5</v>
      </c>
      <c r="I14" s="32">
        <f>H15-H14</f>
        <v>26.5</v>
      </c>
      <c r="J14" s="32">
        <v>133</v>
      </c>
      <c r="K14" s="32">
        <f>J15-J14</f>
        <v>24</v>
      </c>
      <c r="L14" s="32"/>
      <c r="M14" s="32"/>
      <c r="N14" s="32">
        <v>257</v>
      </c>
      <c r="O14" s="33">
        <f>N15-N14</f>
        <v>14</v>
      </c>
      <c r="P14" s="31" t="s">
        <v>12</v>
      </c>
      <c r="Q14" s="32">
        <v>12</v>
      </c>
      <c r="R14" s="32">
        <f>Q15-Q14</f>
        <v>20</v>
      </c>
      <c r="S14" s="36"/>
      <c r="T14" s="36"/>
      <c r="U14" s="35">
        <v>118.5</v>
      </c>
      <c r="V14" s="32">
        <f>U15-U14</f>
        <v>35.5</v>
      </c>
      <c r="W14" s="32">
        <v>72</v>
      </c>
      <c r="X14" s="32">
        <f>W15-W14</f>
        <v>40</v>
      </c>
      <c r="Y14" s="32">
        <v>109</v>
      </c>
      <c r="Z14" s="32">
        <f>Y15-Y14</f>
        <v>16</v>
      </c>
      <c r="AA14" s="32">
        <v>112</v>
      </c>
      <c r="AB14" s="32">
        <f>AA15-AA14</f>
        <v>38</v>
      </c>
      <c r="AC14" s="32">
        <v>105</v>
      </c>
      <c r="AD14" s="33">
        <f>AC15-AC14</f>
        <v>25.5</v>
      </c>
      <c r="AE14" s="31" t="s">
        <v>12</v>
      </c>
      <c r="AF14" s="32">
        <v>85.5</v>
      </c>
      <c r="AG14" s="32">
        <f>AF15-AF14</f>
        <v>30.5</v>
      </c>
      <c r="AH14" s="34">
        <v>67</v>
      </c>
      <c r="AI14" s="34">
        <f>AH15-AH14</f>
        <v>35</v>
      </c>
      <c r="AJ14" s="34">
        <v>98</v>
      </c>
      <c r="AK14" s="34">
        <f>AJ15-AJ14</f>
        <v>37</v>
      </c>
      <c r="AL14" s="32">
        <v>56.5</v>
      </c>
      <c r="AM14" s="32">
        <f>AL15-AL14</f>
        <v>41.5</v>
      </c>
      <c r="AN14" s="32">
        <v>42</v>
      </c>
      <c r="AO14" s="32">
        <f>AN15-AN14</f>
        <v>26.5</v>
      </c>
      <c r="AP14" s="32">
        <v>38</v>
      </c>
      <c r="AQ14" s="32">
        <f>AP15-AP14</f>
        <v>36</v>
      </c>
      <c r="AR14" s="32">
        <v>60</v>
      </c>
      <c r="AS14" s="33">
        <f>AR15-AR14</f>
        <v>37</v>
      </c>
      <c r="AT14" s="31" t="s">
        <v>12</v>
      </c>
      <c r="AU14" s="36"/>
      <c r="AV14" s="41" t="s">
        <v>98</v>
      </c>
      <c r="AW14" s="32">
        <v>45</v>
      </c>
      <c r="AX14" s="32">
        <f>AW15-AW14</f>
        <v>26.5</v>
      </c>
      <c r="AY14" s="36"/>
      <c r="AZ14" s="41" t="s">
        <v>78</v>
      </c>
      <c r="BA14" s="36"/>
      <c r="BB14" s="43" t="s">
        <v>71</v>
      </c>
      <c r="BC14" s="36"/>
      <c r="BD14" s="36"/>
      <c r="BE14" s="36"/>
      <c r="BF14" s="36"/>
      <c r="BG14" s="34"/>
      <c r="BH14" s="37" t="s">
        <v>82</v>
      </c>
      <c r="BI14" s="31" t="s">
        <v>12</v>
      </c>
      <c r="BJ14" s="36"/>
      <c r="BK14" s="36"/>
      <c r="BL14" s="36"/>
      <c r="BM14" s="36"/>
      <c r="BN14" s="36"/>
      <c r="BO14" s="36"/>
      <c r="BP14" s="36"/>
      <c r="BQ14" s="36"/>
      <c r="BR14" s="34">
        <v>29</v>
      </c>
      <c r="BS14" s="34">
        <f>BR15-BR14</f>
        <v>34.5</v>
      </c>
      <c r="BT14" s="32">
        <v>29</v>
      </c>
      <c r="BU14" s="32">
        <f>BT15-BT14</f>
        <v>31.5</v>
      </c>
      <c r="BV14" s="36"/>
      <c r="BW14" s="45"/>
      <c r="BX14" s="31" t="s">
        <v>12</v>
      </c>
      <c r="BY14" s="32">
        <v>68</v>
      </c>
      <c r="BZ14" s="32">
        <f>BY15-BY14</f>
        <v>22</v>
      </c>
      <c r="CA14" s="32">
        <v>81</v>
      </c>
      <c r="CB14" s="32">
        <f>CA15-CA14</f>
        <v>17</v>
      </c>
      <c r="CC14" s="32">
        <v>97</v>
      </c>
      <c r="CD14" s="32">
        <f>CC15-CC14</f>
        <v>23</v>
      </c>
      <c r="CE14" s="32">
        <v>128</v>
      </c>
      <c r="CF14" s="32">
        <f>CE15-CE14</f>
        <v>22</v>
      </c>
      <c r="CG14" s="32">
        <v>76</v>
      </c>
      <c r="CH14" s="32">
        <f>CG15-CG14</f>
        <v>21</v>
      </c>
      <c r="CI14" s="32">
        <v>134</v>
      </c>
      <c r="CJ14" s="32">
        <f>CI15-CI14</f>
        <v>18.5</v>
      </c>
      <c r="CK14" s="32">
        <v>132</v>
      </c>
      <c r="CL14" s="33">
        <f>CK15-CK14</f>
        <v>20</v>
      </c>
      <c r="CM14" s="31" t="s">
        <v>12</v>
      </c>
      <c r="CN14" s="32">
        <v>176</v>
      </c>
      <c r="CO14" s="32">
        <f>CN15-CN14</f>
        <v>24</v>
      </c>
      <c r="CP14" s="32">
        <v>124.5</v>
      </c>
      <c r="CQ14" s="32">
        <f>CP15-CP14</f>
        <v>18.5</v>
      </c>
      <c r="CR14" s="32">
        <v>70</v>
      </c>
      <c r="CS14" s="32">
        <f>CR15-CR14</f>
        <v>18</v>
      </c>
      <c r="CT14" s="32">
        <v>60</v>
      </c>
      <c r="CU14" s="32">
        <f>CT15-CT14</f>
        <v>19</v>
      </c>
      <c r="CV14" s="32">
        <v>58.5</v>
      </c>
      <c r="CW14" s="32">
        <f>CV15-CV14</f>
        <v>21.5</v>
      </c>
      <c r="CX14" s="32">
        <v>66</v>
      </c>
      <c r="CY14" s="32">
        <f>CX15-CX14</f>
        <v>24</v>
      </c>
      <c r="CZ14" s="36"/>
      <c r="DA14" s="45"/>
      <c r="DB14" s="31" t="s">
        <v>12</v>
      </c>
      <c r="DC14" s="34"/>
      <c r="DD14" s="34"/>
      <c r="DE14" s="34">
        <v>13</v>
      </c>
      <c r="DF14" s="34">
        <f>DE15-DE14</f>
        <v>33</v>
      </c>
      <c r="DG14" s="36"/>
      <c r="DH14" s="36"/>
      <c r="DI14" s="122"/>
      <c r="DJ14" s="122"/>
      <c r="DK14" s="122"/>
      <c r="DL14" s="122"/>
      <c r="DM14" s="36"/>
      <c r="DN14" s="36"/>
      <c r="DO14" s="36"/>
      <c r="DP14" s="45"/>
      <c r="DQ14" s="31" t="s">
        <v>12</v>
      </c>
      <c r="DR14" s="32">
        <v>66</v>
      </c>
      <c r="DS14" s="32">
        <f>DR15-DR14</f>
        <v>34</v>
      </c>
      <c r="DT14" s="32">
        <v>41</v>
      </c>
      <c r="DU14" s="32">
        <f>DT15-DT14</f>
        <v>23</v>
      </c>
      <c r="DV14" s="32">
        <v>68</v>
      </c>
      <c r="DW14" s="32">
        <f>DV15-DV14</f>
        <v>20</v>
      </c>
      <c r="DX14" s="32"/>
      <c r="DY14" s="32"/>
      <c r="DZ14" s="32">
        <v>84.5</v>
      </c>
      <c r="EA14" s="32">
        <f>DZ15-DZ14</f>
        <v>30.5</v>
      </c>
      <c r="EB14" s="32">
        <v>52</v>
      </c>
      <c r="EC14" s="34">
        <f>EB15-EB14</f>
        <v>12</v>
      </c>
      <c r="ED14" s="36"/>
      <c r="EE14" s="75"/>
      <c r="EF14" s="31" t="s">
        <v>12</v>
      </c>
      <c r="EG14" s="32"/>
      <c r="EH14" s="32"/>
      <c r="EI14" s="32">
        <v>21</v>
      </c>
      <c r="EJ14" s="34">
        <f>EI15-EI14</f>
        <v>19.5</v>
      </c>
      <c r="EK14" s="32"/>
      <c r="EL14" s="32"/>
      <c r="EM14" s="36"/>
      <c r="EN14" s="43"/>
      <c r="EO14" s="36"/>
      <c r="EP14" s="41" t="s">
        <v>82</v>
      </c>
      <c r="EQ14" s="36"/>
      <c r="ER14" s="36"/>
      <c r="ES14" s="32"/>
      <c r="ET14" s="37" t="s">
        <v>51</v>
      </c>
      <c r="EU14" s="71" t="s">
        <v>12</v>
      </c>
      <c r="EV14" s="36"/>
      <c r="EW14" s="36"/>
      <c r="EX14" s="36"/>
      <c r="EY14" s="36"/>
      <c r="EZ14" s="36"/>
      <c r="FA14" s="36"/>
      <c r="FB14" s="122"/>
      <c r="FC14" s="122"/>
      <c r="FD14" s="122"/>
      <c r="FE14" s="122"/>
      <c r="FF14" s="122"/>
      <c r="FG14" s="122"/>
      <c r="FH14" s="122"/>
      <c r="FI14" s="137"/>
      <c r="FJ14" s="31" t="s">
        <v>12</v>
      </c>
      <c r="FK14" s="36"/>
      <c r="FL14" s="36"/>
      <c r="FM14" s="32">
        <v>23</v>
      </c>
      <c r="FN14" s="32">
        <f>FM15-FM14</f>
        <v>18</v>
      </c>
      <c r="FO14" s="34">
        <v>44</v>
      </c>
      <c r="FP14" s="34">
        <f>FO15-FO14</f>
        <v>22</v>
      </c>
      <c r="FQ14" s="35">
        <v>28</v>
      </c>
      <c r="FR14" s="34">
        <f>FQ15-FQ14</f>
        <v>18</v>
      </c>
      <c r="FS14" s="36"/>
      <c r="FT14" s="32"/>
      <c r="FU14" s="36"/>
      <c r="FV14" s="36"/>
      <c r="FW14" s="36"/>
      <c r="FX14" s="45"/>
      <c r="FY14" s="73"/>
      <c r="FZ14" s="92"/>
      <c r="GA14" s="92"/>
      <c r="GB14" s="81"/>
      <c r="GC14" s="87"/>
      <c r="GD14" s="81"/>
      <c r="GE14" s="81"/>
      <c r="GF14" s="81"/>
      <c r="GG14" s="81"/>
      <c r="GH14" s="81"/>
      <c r="GI14" s="81"/>
      <c r="GJ14" s="81"/>
      <c r="GK14" s="81"/>
      <c r="GL14" s="81"/>
      <c r="GM14" s="81"/>
    </row>
    <row r="15" spans="1:195" x14ac:dyDescent="0.25">
      <c r="A15" s="8" t="s">
        <v>13</v>
      </c>
      <c r="B15" s="3">
        <v>145</v>
      </c>
      <c r="C15" s="3">
        <f>B19-B16</f>
        <v>81.5</v>
      </c>
      <c r="D15" s="3">
        <v>143</v>
      </c>
      <c r="E15" s="3">
        <f>D19-D16</f>
        <v>84</v>
      </c>
      <c r="F15" s="3">
        <v>168</v>
      </c>
      <c r="G15" s="3">
        <f>F19-F16</f>
        <v>88</v>
      </c>
      <c r="H15" s="3">
        <v>140</v>
      </c>
      <c r="I15" s="3">
        <f>H19-H16</f>
        <v>88</v>
      </c>
      <c r="J15" s="3">
        <v>157</v>
      </c>
      <c r="K15" s="3">
        <f>J19-J16</f>
        <v>90</v>
      </c>
      <c r="L15" s="3"/>
      <c r="M15" s="3"/>
      <c r="N15" s="3">
        <v>271</v>
      </c>
      <c r="O15" s="14">
        <f>N19-N16</f>
        <v>95</v>
      </c>
      <c r="P15" s="8" t="s">
        <v>13</v>
      </c>
      <c r="Q15" s="3">
        <v>32</v>
      </c>
      <c r="R15" s="3">
        <f>Q19-Q16</f>
        <v>190</v>
      </c>
      <c r="S15" s="1"/>
      <c r="T15" s="1"/>
      <c r="U15" s="29">
        <v>154</v>
      </c>
      <c r="V15" s="3">
        <f>U19-U16</f>
        <v>65</v>
      </c>
      <c r="W15" s="3">
        <v>112</v>
      </c>
      <c r="X15" s="3">
        <f>W19-W16</f>
        <v>70.5</v>
      </c>
      <c r="Y15" s="3">
        <v>125</v>
      </c>
      <c r="Z15" s="3">
        <f>Y19-Y16</f>
        <v>26</v>
      </c>
      <c r="AA15" s="3">
        <v>150</v>
      </c>
      <c r="AB15" s="3">
        <f>AA19-AA16</f>
        <v>74.5</v>
      </c>
      <c r="AC15" s="3">
        <v>130.5</v>
      </c>
      <c r="AD15" s="14">
        <f>AC19-AC16</f>
        <v>65.5</v>
      </c>
      <c r="AE15" s="8" t="s">
        <v>13</v>
      </c>
      <c r="AF15" s="3">
        <v>116</v>
      </c>
      <c r="AG15" s="3">
        <f>AF19-AF16</f>
        <v>104</v>
      </c>
      <c r="AH15" s="4">
        <v>102</v>
      </c>
      <c r="AI15" s="4">
        <f>AH19-AH16</f>
        <v>97</v>
      </c>
      <c r="AJ15" s="4">
        <v>135</v>
      </c>
      <c r="AK15" s="4">
        <f>AJ19-AJ16</f>
        <v>97</v>
      </c>
      <c r="AL15" s="3">
        <v>98</v>
      </c>
      <c r="AM15" s="3">
        <f>AL19-AL16</f>
        <v>104.5</v>
      </c>
      <c r="AN15" s="3">
        <v>68.5</v>
      </c>
      <c r="AO15" s="3">
        <f>AN19-AN16</f>
        <v>111</v>
      </c>
      <c r="AP15" s="3">
        <v>74</v>
      </c>
      <c r="AQ15" s="3">
        <f>AP19-AP16</f>
        <v>100</v>
      </c>
      <c r="AR15" s="3">
        <v>97</v>
      </c>
      <c r="AS15" s="14">
        <f>AR19-AR16</f>
        <v>99</v>
      </c>
      <c r="AT15" s="8" t="s">
        <v>13</v>
      </c>
      <c r="AU15" s="3">
        <v>21</v>
      </c>
      <c r="AV15" s="3">
        <f>AU19-AU16</f>
        <v>99</v>
      </c>
      <c r="AW15" s="3">
        <v>71.5</v>
      </c>
      <c r="AX15" s="3">
        <f>AW19-AW16</f>
        <v>104.5</v>
      </c>
      <c r="AY15" s="3">
        <v>29</v>
      </c>
      <c r="AZ15" s="3">
        <f>AY19-AY16</f>
        <v>90.5</v>
      </c>
      <c r="BA15" s="3">
        <v>25.5</v>
      </c>
      <c r="BB15" s="3">
        <f>BA19-BA16</f>
        <v>102.5</v>
      </c>
      <c r="BC15" s="1"/>
      <c r="BD15" s="1"/>
      <c r="BE15" s="1"/>
      <c r="BF15" s="1"/>
      <c r="BG15" s="4">
        <v>7</v>
      </c>
      <c r="BH15" s="20">
        <f>BG19-BG16</f>
        <v>110</v>
      </c>
      <c r="BI15" s="8" t="s">
        <v>13</v>
      </c>
      <c r="BJ15" s="1"/>
      <c r="BK15" s="1"/>
      <c r="BL15" s="1"/>
      <c r="BM15" s="1"/>
      <c r="BN15" s="1"/>
      <c r="BO15" s="1"/>
      <c r="BP15" s="1"/>
      <c r="BQ15" s="1"/>
      <c r="BR15" s="4">
        <v>63.5</v>
      </c>
      <c r="BS15" s="4">
        <f>BR19-BR16</f>
        <v>117</v>
      </c>
      <c r="BT15" s="3">
        <v>60.5</v>
      </c>
      <c r="BU15" s="3">
        <f>BT19-BT16</f>
        <v>121</v>
      </c>
      <c r="BV15" s="1"/>
      <c r="BW15" s="9"/>
      <c r="BX15" s="8" t="s">
        <v>13</v>
      </c>
      <c r="BY15" s="3">
        <v>90</v>
      </c>
      <c r="BZ15" s="3">
        <f>BY19-BY16</f>
        <v>28</v>
      </c>
      <c r="CA15" s="3">
        <v>98</v>
      </c>
      <c r="CB15" s="3">
        <f>CA19-CA16</f>
        <v>34</v>
      </c>
      <c r="CC15" s="3">
        <v>120</v>
      </c>
      <c r="CD15" s="3">
        <f>CC19-CC16</f>
        <v>30</v>
      </c>
      <c r="CE15" s="3">
        <v>150</v>
      </c>
      <c r="CF15" s="3">
        <f>CE19-CE16</f>
        <v>30</v>
      </c>
      <c r="CG15" s="3">
        <v>97</v>
      </c>
      <c r="CH15" s="3">
        <f>CG19-CG16</f>
        <v>31</v>
      </c>
      <c r="CI15" s="3">
        <v>152.5</v>
      </c>
      <c r="CJ15" s="3">
        <f>CI19-CI16</f>
        <v>41.5</v>
      </c>
      <c r="CK15" s="3">
        <v>152</v>
      </c>
      <c r="CL15" s="14">
        <f>CK19-CK16</f>
        <v>35</v>
      </c>
      <c r="CM15" s="8" t="s">
        <v>13</v>
      </c>
      <c r="CN15" s="3">
        <v>200</v>
      </c>
      <c r="CO15" s="3">
        <f>CN19-CN16</f>
        <v>67</v>
      </c>
      <c r="CP15" s="3">
        <v>143</v>
      </c>
      <c r="CQ15" s="3">
        <f>CP19-CP16</f>
        <v>66</v>
      </c>
      <c r="CR15" s="3">
        <v>88</v>
      </c>
      <c r="CS15" s="3">
        <f>CR19-CR16</f>
        <v>53.5</v>
      </c>
      <c r="CT15" s="3">
        <v>79</v>
      </c>
      <c r="CU15" s="3">
        <f>CT19-CT16</f>
        <v>68</v>
      </c>
      <c r="CV15" s="3">
        <v>80</v>
      </c>
      <c r="CW15" s="3">
        <f>CV19-CV16</f>
        <v>82</v>
      </c>
      <c r="CX15" s="3">
        <v>90</v>
      </c>
      <c r="CY15" s="3">
        <f>CX19-CX16</f>
        <v>71</v>
      </c>
      <c r="CZ15" s="1"/>
      <c r="DA15" s="9"/>
      <c r="DB15" s="8" t="s">
        <v>13</v>
      </c>
      <c r="DC15" s="4"/>
      <c r="DD15" s="4"/>
      <c r="DE15" s="4">
        <v>46</v>
      </c>
      <c r="DF15" s="4">
        <f>DE19-DE16</f>
        <v>116.5</v>
      </c>
      <c r="DG15" s="1"/>
      <c r="DH15" s="1"/>
      <c r="DI15" s="122"/>
      <c r="DJ15" s="122"/>
      <c r="DK15" s="122"/>
      <c r="DL15" s="122"/>
      <c r="DM15" s="1"/>
      <c r="DN15" s="1"/>
      <c r="DO15" s="1"/>
      <c r="DP15" s="9"/>
      <c r="DQ15" s="8" t="s">
        <v>13</v>
      </c>
      <c r="DR15" s="3">
        <v>100</v>
      </c>
      <c r="DS15" s="3">
        <f>DR19-DR16</f>
        <v>25</v>
      </c>
      <c r="DT15" s="3">
        <v>64</v>
      </c>
      <c r="DU15" s="3">
        <f>DT19-DT16</f>
        <v>32</v>
      </c>
      <c r="DV15" s="3">
        <v>88</v>
      </c>
      <c r="DW15" s="3">
        <f>DV19-DV16</f>
        <v>46</v>
      </c>
      <c r="DX15" s="3"/>
      <c r="DY15" s="3"/>
      <c r="DZ15" s="3">
        <v>115</v>
      </c>
      <c r="EA15" s="3">
        <f>DZ19-DZ16</f>
        <v>90</v>
      </c>
      <c r="EB15" s="3">
        <v>64</v>
      </c>
      <c r="EC15" s="5">
        <f>EB19-EB16</f>
        <v>100</v>
      </c>
      <c r="ED15" s="1"/>
      <c r="EE15" s="55"/>
      <c r="EF15" s="8" t="s">
        <v>13</v>
      </c>
      <c r="EG15" s="3"/>
      <c r="EH15" s="3"/>
      <c r="EI15" s="3">
        <v>40.5</v>
      </c>
      <c r="EJ15" s="3">
        <f>EI19-EI16</f>
        <v>105.5</v>
      </c>
      <c r="EK15" s="3"/>
      <c r="EL15" s="3"/>
      <c r="EM15" s="3"/>
      <c r="EN15" s="3"/>
      <c r="EO15" s="3">
        <v>22</v>
      </c>
      <c r="EP15" s="5">
        <f>EO19-EO16</f>
        <v>56</v>
      </c>
      <c r="EQ15" s="1"/>
      <c r="ER15" s="6"/>
      <c r="ES15" s="3">
        <v>57.5</v>
      </c>
      <c r="ET15" s="14">
        <f>ES19-ES16</f>
        <v>36.5</v>
      </c>
      <c r="EU15" s="67" t="s">
        <v>13</v>
      </c>
      <c r="EV15" s="1"/>
      <c r="EW15" s="1"/>
      <c r="EX15" s="1"/>
      <c r="EY15" s="1"/>
      <c r="EZ15" s="1"/>
      <c r="FA15" s="1"/>
      <c r="FB15" s="122"/>
      <c r="FC15" s="122"/>
      <c r="FD15" s="122"/>
      <c r="FE15" s="122"/>
      <c r="FF15" s="122"/>
      <c r="FG15" s="122"/>
      <c r="FH15" s="122"/>
      <c r="FI15" s="137"/>
      <c r="FJ15" s="8" t="s">
        <v>13</v>
      </c>
      <c r="FK15" s="1"/>
      <c r="FL15" s="1"/>
      <c r="FM15" s="3">
        <v>41</v>
      </c>
      <c r="FN15" s="5">
        <f>FM19-FM16</f>
        <v>31</v>
      </c>
      <c r="FO15" s="4">
        <v>66</v>
      </c>
      <c r="FP15" s="4">
        <f>FO19-FO16</f>
        <v>34</v>
      </c>
      <c r="FQ15" s="4">
        <v>46</v>
      </c>
      <c r="FR15" s="5">
        <f>FQ19-FQ16</f>
        <v>27.5</v>
      </c>
      <c r="FS15" s="3">
        <v>21</v>
      </c>
      <c r="FT15" s="5">
        <f>FS19-FS16</f>
        <v>36</v>
      </c>
      <c r="FU15" s="1"/>
      <c r="FV15" s="1"/>
      <c r="FW15" s="1"/>
      <c r="FX15" s="9"/>
      <c r="FY15" s="73"/>
      <c r="FZ15" s="92"/>
      <c r="GA15" s="92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</row>
    <row r="16" spans="1:195" x14ac:dyDescent="0.25">
      <c r="A16" s="8" t="s">
        <v>219</v>
      </c>
      <c r="B16" s="3">
        <v>145</v>
      </c>
      <c r="C16" s="3">
        <f>B17-B16</f>
        <v>19</v>
      </c>
      <c r="D16" s="3">
        <v>143</v>
      </c>
      <c r="E16" s="3">
        <f>D17-D16</f>
        <v>16</v>
      </c>
      <c r="F16" s="3">
        <v>168</v>
      </c>
      <c r="G16" s="3">
        <f>F17-F16</f>
        <v>22</v>
      </c>
      <c r="H16" s="3">
        <v>140</v>
      </c>
      <c r="I16" s="3">
        <f>H17-H16</f>
        <v>21</v>
      </c>
      <c r="J16" s="3">
        <v>157</v>
      </c>
      <c r="K16" s="3">
        <f>J17-J16</f>
        <v>17</v>
      </c>
      <c r="L16" s="3"/>
      <c r="M16" s="4" t="s">
        <v>71</v>
      </c>
      <c r="N16" s="3">
        <v>271</v>
      </c>
      <c r="O16" s="14">
        <f>N17-N16</f>
        <v>18.5</v>
      </c>
      <c r="P16" s="8" t="s">
        <v>219</v>
      </c>
      <c r="Q16" s="3">
        <v>32</v>
      </c>
      <c r="R16" s="3">
        <f>Q17-Q16</f>
        <v>22</v>
      </c>
      <c r="S16" s="1"/>
      <c r="T16" s="1"/>
      <c r="U16" s="29">
        <v>154</v>
      </c>
      <c r="V16" s="3">
        <f>U17-U16</f>
        <v>15.5</v>
      </c>
      <c r="W16" s="3">
        <v>112</v>
      </c>
      <c r="X16" s="3">
        <f>W17-W16</f>
        <v>12.5</v>
      </c>
      <c r="Y16" s="3">
        <v>125</v>
      </c>
      <c r="Z16" s="3">
        <f>Y17-Y16</f>
        <v>12.5</v>
      </c>
      <c r="AA16" s="3">
        <v>150</v>
      </c>
      <c r="AB16" s="3">
        <f>AA17-AA16</f>
        <v>21</v>
      </c>
      <c r="AC16" s="3">
        <v>130.5</v>
      </c>
      <c r="AD16" s="14">
        <f>AC17-AC16</f>
        <v>22</v>
      </c>
      <c r="AE16" s="8" t="s">
        <v>219</v>
      </c>
      <c r="AF16" s="3">
        <v>116</v>
      </c>
      <c r="AG16" s="3">
        <f>AF17-AF16</f>
        <v>18</v>
      </c>
      <c r="AH16" s="4">
        <v>102</v>
      </c>
      <c r="AI16" s="4">
        <f>AH17-AH16</f>
        <v>21.5</v>
      </c>
      <c r="AJ16" s="4">
        <v>135</v>
      </c>
      <c r="AK16" s="4">
        <f>AJ17-AJ16</f>
        <v>18</v>
      </c>
      <c r="AL16" s="3">
        <v>98</v>
      </c>
      <c r="AM16" s="3">
        <f>AL17-AL16</f>
        <v>15</v>
      </c>
      <c r="AN16" s="3">
        <v>68.5</v>
      </c>
      <c r="AO16" s="3">
        <f>AN17-AN16</f>
        <v>17.5</v>
      </c>
      <c r="AP16" s="3">
        <v>74</v>
      </c>
      <c r="AQ16" s="3">
        <f>AP17-AP16</f>
        <v>15</v>
      </c>
      <c r="AR16" s="3">
        <v>97</v>
      </c>
      <c r="AS16" s="14">
        <f>AR17-AR16</f>
        <v>14</v>
      </c>
      <c r="AT16" s="8" t="s">
        <v>219</v>
      </c>
      <c r="AU16" s="3">
        <v>21</v>
      </c>
      <c r="AV16" s="3">
        <f>AU17-AU16</f>
        <v>11</v>
      </c>
      <c r="AW16" s="3">
        <v>71.5</v>
      </c>
      <c r="AX16" s="3">
        <f>AW17-AW16</f>
        <v>12.5</v>
      </c>
      <c r="AY16" s="3">
        <v>29</v>
      </c>
      <c r="AZ16" s="3">
        <f>AY17-AY16</f>
        <v>21.5</v>
      </c>
      <c r="BA16" s="3">
        <v>25.5</v>
      </c>
      <c r="BB16" s="3">
        <f>BA17-BA16</f>
        <v>15.5</v>
      </c>
      <c r="BC16" s="1"/>
      <c r="BD16" s="1"/>
      <c r="BE16" s="1"/>
      <c r="BF16" s="1"/>
      <c r="BG16" s="4">
        <v>7</v>
      </c>
      <c r="BH16" s="20">
        <f>BG17-BG16</f>
        <v>21.5</v>
      </c>
      <c r="BI16" s="8" t="s">
        <v>219</v>
      </c>
      <c r="BJ16" s="1"/>
      <c r="BK16" s="2" t="s">
        <v>80</v>
      </c>
      <c r="BL16" s="1"/>
      <c r="BM16" s="1"/>
      <c r="BN16" s="1"/>
      <c r="BO16" s="1"/>
      <c r="BP16" s="1"/>
      <c r="BQ16" s="1"/>
      <c r="BR16" s="4">
        <v>63.5</v>
      </c>
      <c r="BS16" s="4">
        <f>BR17-BR16</f>
        <v>34.5</v>
      </c>
      <c r="BT16" s="3">
        <v>60.5</v>
      </c>
      <c r="BU16" s="3">
        <f>BT17-BT16</f>
        <v>35.5</v>
      </c>
      <c r="BV16" s="1"/>
      <c r="BW16" s="28" t="s">
        <v>51</v>
      </c>
      <c r="BX16" s="8" t="s">
        <v>219</v>
      </c>
      <c r="BY16" s="3">
        <v>90</v>
      </c>
      <c r="BZ16" s="3">
        <f>BY17-BY16</f>
        <v>8.5</v>
      </c>
      <c r="CA16" s="3">
        <v>98</v>
      </c>
      <c r="CB16" s="3">
        <f>CA17-CA16</f>
        <v>15</v>
      </c>
      <c r="CC16" s="3">
        <v>120</v>
      </c>
      <c r="CD16" s="3">
        <f>CC17-CC16</f>
        <v>9.5</v>
      </c>
      <c r="CE16" s="3">
        <v>150</v>
      </c>
      <c r="CF16" s="3">
        <f>CE17-CE16</f>
        <v>12</v>
      </c>
      <c r="CG16" s="3">
        <v>97</v>
      </c>
      <c r="CH16" s="3">
        <f>CG17-CG16</f>
        <v>17</v>
      </c>
      <c r="CI16" s="3">
        <v>152.5</v>
      </c>
      <c r="CJ16" s="3">
        <f>CI17-CI16</f>
        <v>21.5</v>
      </c>
      <c r="CK16" s="3">
        <v>152</v>
      </c>
      <c r="CL16" s="14">
        <f>CK17-CK16</f>
        <v>18.5</v>
      </c>
      <c r="CM16" s="8" t="s">
        <v>219</v>
      </c>
      <c r="CN16" s="3">
        <v>200</v>
      </c>
      <c r="CO16" s="3">
        <f>CN17-CN16</f>
        <v>25</v>
      </c>
      <c r="CP16" s="3">
        <v>143</v>
      </c>
      <c r="CQ16" s="3">
        <f>CP17-CP16</f>
        <v>23</v>
      </c>
      <c r="CR16" s="3">
        <v>88</v>
      </c>
      <c r="CS16" s="3">
        <f>CR17-CR16</f>
        <v>24</v>
      </c>
      <c r="CT16" s="3">
        <v>79</v>
      </c>
      <c r="CU16" s="3">
        <f>CT17-CT16</f>
        <v>27</v>
      </c>
      <c r="CV16" s="3">
        <v>80</v>
      </c>
      <c r="CW16" s="3">
        <f>CV17-CV16</f>
        <v>28</v>
      </c>
      <c r="CX16" s="3">
        <v>90</v>
      </c>
      <c r="CY16" s="3">
        <f>CX17-CX16</f>
        <v>26</v>
      </c>
      <c r="CZ16" s="1"/>
      <c r="DA16" s="9"/>
      <c r="DB16" s="8" t="s">
        <v>219</v>
      </c>
      <c r="DC16" s="4"/>
      <c r="DD16" s="4"/>
      <c r="DE16" s="4">
        <v>46</v>
      </c>
      <c r="DF16" s="4">
        <f>DE17-DE16</f>
        <v>16</v>
      </c>
      <c r="DG16" s="1"/>
      <c r="DH16" s="1"/>
      <c r="DI16" s="122"/>
      <c r="DJ16" s="122"/>
      <c r="DK16" s="122"/>
      <c r="DL16" s="122"/>
      <c r="DM16" s="1"/>
      <c r="DN16" s="1"/>
      <c r="DO16" s="1"/>
      <c r="DP16" s="9"/>
      <c r="DQ16" s="8" t="s">
        <v>219</v>
      </c>
      <c r="DR16" s="3">
        <v>100</v>
      </c>
      <c r="DS16" s="3">
        <f>DR17-DR16</f>
        <v>8</v>
      </c>
      <c r="DT16" s="3">
        <v>64</v>
      </c>
      <c r="DU16" s="3">
        <f>DT17-DT16</f>
        <v>8</v>
      </c>
      <c r="DV16" s="3">
        <v>88</v>
      </c>
      <c r="DW16" s="3">
        <f>DV17-DV16</f>
        <v>15</v>
      </c>
      <c r="DX16" s="3"/>
      <c r="DY16" s="3"/>
      <c r="DZ16" s="3">
        <v>115</v>
      </c>
      <c r="EA16" s="3">
        <f>DZ17-DZ16</f>
        <v>27</v>
      </c>
      <c r="EB16" s="25">
        <v>64</v>
      </c>
      <c r="EC16" s="5">
        <f>EB17-EB16</f>
        <v>18</v>
      </c>
      <c r="ED16" s="1"/>
      <c r="EE16" s="77"/>
      <c r="EF16" s="8" t="s">
        <v>219</v>
      </c>
      <c r="EG16" s="3"/>
      <c r="EH16" s="3"/>
      <c r="EI16" s="3">
        <v>40.5</v>
      </c>
      <c r="EJ16" s="3">
        <f>EI17-EI16</f>
        <v>11</v>
      </c>
      <c r="EK16" s="3"/>
      <c r="EL16" s="3"/>
      <c r="EM16" s="3"/>
      <c r="EN16" s="3"/>
      <c r="EO16" s="3">
        <v>22</v>
      </c>
      <c r="EP16" s="5">
        <f>EO17-EO16</f>
        <v>20</v>
      </c>
      <c r="EQ16" s="1"/>
      <c r="ER16" s="1"/>
      <c r="ES16" s="3">
        <v>57.5</v>
      </c>
      <c r="ET16" s="14">
        <f>ES17-ES16</f>
        <v>8.5</v>
      </c>
      <c r="EU16" s="67" t="s">
        <v>219</v>
      </c>
      <c r="EV16" s="1"/>
      <c r="EW16" s="1"/>
      <c r="EX16" s="1"/>
      <c r="EY16" s="1"/>
      <c r="EZ16" s="1"/>
      <c r="FA16" s="1"/>
      <c r="FB16" s="122"/>
      <c r="FC16" s="122"/>
      <c r="FD16" s="122"/>
      <c r="FE16" s="122"/>
      <c r="FF16" s="122"/>
      <c r="FG16" s="122"/>
      <c r="FH16" s="122"/>
      <c r="FI16" s="137"/>
      <c r="FJ16" s="8" t="s">
        <v>219</v>
      </c>
      <c r="FK16" s="1"/>
      <c r="FL16" s="1"/>
      <c r="FM16" s="3">
        <v>41</v>
      </c>
      <c r="FN16" s="5">
        <f>FM17-FM16</f>
        <v>7</v>
      </c>
      <c r="FO16" s="4">
        <v>66</v>
      </c>
      <c r="FP16" s="4">
        <f>FO17-FO16</f>
        <v>10</v>
      </c>
      <c r="FQ16" s="4">
        <v>46</v>
      </c>
      <c r="FR16" s="5">
        <f>FQ17-FQ16</f>
        <v>2</v>
      </c>
      <c r="FS16" s="3">
        <v>21</v>
      </c>
      <c r="FT16" s="5">
        <f>FS17-FS16</f>
        <v>15</v>
      </c>
      <c r="FU16" s="1"/>
      <c r="FV16" s="6"/>
      <c r="FW16" s="1"/>
      <c r="FX16" s="9"/>
      <c r="FY16" s="73"/>
      <c r="FZ16" s="92"/>
      <c r="GA16" s="92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</row>
    <row r="17" spans="1:195" x14ac:dyDescent="0.25">
      <c r="A17" s="31" t="s">
        <v>220</v>
      </c>
      <c r="B17" s="32">
        <v>164</v>
      </c>
      <c r="C17" s="32">
        <f>B18-B17</f>
        <v>56</v>
      </c>
      <c r="D17" s="32">
        <v>159</v>
      </c>
      <c r="E17" s="32">
        <f>D18-D17</f>
        <v>61</v>
      </c>
      <c r="F17" s="32">
        <v>190</v>
      </c>
      <c r="G17" s="32">
        <f>F18-F17</f>
        <v>60</v>
      </c>
      <c r="H17" s="32">
        <v>161</v>
      </c>
      <c r="I17" s="32">
        <f>H18-H17</f>
        <v>62</v>
      </c>
      <c r="J17" s="32">
        <v>174</v>
      </c>
      <c r="K17" s="32">
        <f>J18-J17</f>
        <v>67.5</v>
      </c>
      <c r="L17" s="32">
        <v>415</v>
      </c>
      <c r="M17" s="32">
        <f>L18-L17</f>
        <v>65.5</v>
      </c>
      <c r="N17" s="32">
        <v>289.5</v>
      </c>
      <c r="O17" s="33">
        <f>N18-N17</f>
        <v>72.5</v>
      </c>
      <c r="P17" s="31" t="s">
        <v>220</v>
      </c>
      <c r="Q17" s="32">
        <v>54</v>
      </c>
      <c r="R17" s="32">
        <f>Q18-Q17</f>
        <v>165</v>
      </c>
      <c r="S17" s="36"/>
      <c r="T17" s="41" t="s">
        <v>142</v>
      </c>
      <c r="U17" s="35">
        <v>169.5</v>
      </c>
      <c r="V17" s="32">
        <f>U18-U17</f>
        <v>39.5</v>
      </c>
      <c r="W17" s="32">
        <v>124.5</v>
      </c>
      <c r="X17" s="32">
        <f>W18-W17</f>
        <v>49.5</v>
      </c>
      <c r="Y17" s="32">
        <v>137.5</v>
      </c>
      <c r="Z17" s="32">
        <f>Y18-Y17</f>
        <v>2.5</v>
      </c>
      <c r="AA17" s="32">
        <v>171</v>
      </c>
      <c r="AB17" s="32">
        <f>AA18-AA17</f>
        <v>46</v>
      </c>
      <c r="AC17" s="32">
        <v>152.5</v>
      </c>
      <c r="AD17" s="33">
        <f>AC18-AC17</f>
        <v>31</v>
      </c>
      <c r="AE17" s="31" t="s">
        <v>220</v>
      </c>
      <c r="AF17" s="32">
        <v>134</v>
      </c>
      <c r="AG17" s="32">
        <f>AF18-AF17</f>
        <v>83.5</v>
      </c>
      <c r="AH17" s="34">
        <v>123.5</v>
      </c>
      <c r="AI17" s="34">
        <f>AH18-AH17</f>
        <v>73.5</v>
      </c>
      <c r="AJ17" s="34">
        <v>153</v>
      </c>
      <c r="AK17" s="34">
        <f>AJ18-AJ17</f>
        <v>76</v>
      </c>
      <c r="AL17" s="32">
        <v>113</v>
      </c>
      <c r="AM17" s="32">
        <f>AL18-AL17</f>
        <v>88</v>
      </c>
      <c r="AN17" s="32">
        <v>86</v>
      </c>
      <c r="AO17" s="32">
        <f>AN18-AN17</f>
        <v>91.5</v>
      </c>
      <c r="AP17" s="32">
        <v>89</v>
      </c>
      <c r="AQ17" s="32">
        <f>AP18-AP17</f>
        <v>83.25</v>
      </c>
      <c r="AR17" s="32">
        <v>111</v>
      </c>
      <c r="AS17" s="33">
        <f>AR18-AR17</f>
        <v>83</v>
      </c>
      <c r="AT17" s="31" t="s">
        <v>220</v>
      </c>
      <c r="AU17" s="32">
        <v>32</v>
      </c>
      <c r="AV17" s="32">
        <f>AU18-AU17</f>
        <v>86</v>
      </c>
      <c r="AW17" s="32">
        <v>84</v>
      </c>
      <c r="AX17" s="32">
        <f>AW18-AW17</f>
        <v>90</v>
      </c>
      <c r="AY17" s="32">
        <v>50.5</v>
      </c>
      <c r="AZ17" s="32">
        <f>AY18-AY17</f>
        <v>66.5</v>
      </c>
      <c r="BA17" s="32">
        <v>41</v>
      </c>
      <c r="BB17" s="32">
        <f>BA18-BA17</f>
        <v>84</v>
      </c>
      <c r="BC17" s="36"/>
      <c r="BD17" s="41" t="s">
        <v>74</v>
      </c>
      <c r="BE17" s="36"/>
      <c r="BF17" s="41" t="s">
        <v>136</v>
      </c>
      <c r="BG17" s="34">
        <v>28.5</v>
      </c>
      <c r="BH17" s="37">
        <f>BG18-BG17</f>
        <v>86.5</v>
      </c>
      <c r="BI17" s="31" t="s">
        <v>220</v>
      </c>
      <c r="BJ17" s="32">
        <v>31</v>
      </c>
      <c r="BK17" s="32">
        <f>BJ18-BJ17</f>
        <v>76</v>
      </c>
      <c r="BL17" s="36"/>
      <c r="BM17" s="36"/>
      <c r="BN17" s="36"/>
      <c r="BO17" s="36"/>
      <c r="BP17" s="36"/>
      <c r="BQ17" s="43" t="s">
        <v>157</v>
      </c>
      <c r="BR17" s="34">
        <v>98</v>
      </c>
      <c r="BS17" s="34">
        <f>BR18-BR17</f>
        <v>82</v>
      </c>
      <c r="BT17" s="32">
        <v>96</v>
      </c>
      <c r="BU17" s="32">
        <f>BT18-BT17</f>
        <v>84</v>
      </c>
      <c r="BV17" s="32">
        <v>11.5</v>
      </c>
      <c r="BW17" s="33">
        <f>BV18-BV17</f>
        <v>69.5</v>
      </c>
      <c r="BX17" s="31" t="s">
        <v>220</v>
      </c>
      <c r="BY17" s="32">
        <v>98.5</v>
      </c>
      <c r="BZ17" s="32">
        <f>BY18-BY17</f>
        <v>2.5</v>
      </c>
      <c r="CA17" s="32">
        <v>113</v>
      </c>
      <c r="CB17" s="32">
        <f>CA18-CA17</f>
        <v>5</v>
      </c>
      <c r="CC17" s="32">
        <v>129.5</v>
      </c>
      <c r="CD17" s="32">
        <f>CC18-CC17</f>
        <v>1.5</v>
      </c>
      <c r="CE17" s="32">
        <v>162</v>
      </c>
      <c r="CF17" s="32">
        <f>CE18-CE17</f>
        <v>6</v>
      </c>
      <c r="CG17" s="32">
        <v>114</v>
      </c>
      <c r="CH17" s="32">
        <f>CG18-CG17</f>
        <v>6</v>
      </c>
      <c r="CI17" s="32">
        <v>174</v>
      </c>
      <c r="CJ17" s="32">
        <f>CI18-CI17</f>
        <v>6.5</v>
      </c>
      <c r="CK17" s="32">
        <v>170.5</v>
      </c>
      <c r="CL17" s="33">
        <f>CK18-CK17</f>
        <v>7.5</v>
      </c>
      <c r="CM17" s="31" t="s">
        <v>220</v>
      </c>
      <c r="CN17" s="32">
        <v>225</v>
      </c>
      <c r="CO17" s="32">
        <f>CN18-CN17</f>
        <v>39</v>
      </c>
      <c r="CP17" s="32">
        <v>166</v>
      </c>
      <c r="CQ17" s="32">
        <f>CP18-CP17</f>
        <v>37</v>
      </c>
      <c r="CR17" s="32">
        <v>112</v>
      </c>
      <c r="CS17" s="32">
        <f>CR18-CR17</f>
        <v>13</v>
      </c>
      <c r="CT17" s="32">
        <v>106</v>
      </c>
      <c r="CU17" s="32">
        <f>CT18-CT17</f>
        <v>33</v>
      </c>
      <c r="CV17" s="32">
        <v>108</v>
      </c>
      <c r="CW17" s="32">
        <f>CV18-CV17</f>
        <v>47</v>
      </c>
      <c r="CX17" s="32">
        <v>116</v>
      </c>
      <c r="CY17" s="32">
        <f>CX18-CX17</f>
        <v>33</v>
      </c>
      <c r="CZ17" s="36"/>
      <c r="DA17" s="38" t="s">
        <v>81</v>
      </c>
      <c r="DB17" s="31" t="s">
        <v>220</v>
      </c>
      <c r="DC17" s="34"/>
      <c r="DD17" s="34"/>
      <c r="DE17" s="34">
        <v>62</v>
      </c>
      <c r="DF17" s="34">
        <f>DE18-DE17</f>
        <v>99</v>
      </c>
      <c r="DG17" s="36"/>
      <c r="DH17" s="41" t="s">
        <v>56</v>
      </c>
      <c r="DI17" s="122"/>
      <c r="DJ17" s="122"/>
      <c r="DK17" s="122"/>
      <c r="DL17" s="122"/>
      <c r="DM17" s="36"/>
      <c r="DN17" s="36"/>
      <c r="DO17" s="36"/>
      <c r="DP17" s="44" t="s">
        <v>141</v>
      </c>
      <c r="DQ17" s="31" t="s">
        <v>220</v>
      </c>
      <c r="DR17" s="32">
        <v>108</v>
      </c>
      <c r="DS17" s="32">
        <f>DR18-DR17</f>
        <v>2</v>
      </c>
      <c r="DT17" s="32">
        <v>72</v>
      </c>
      <c r="DU17" s="32">
        <f>DT18-DT17</f>
        <v>4</v>
      </c>
      <c r="DV17" s="32">
        <v>103</v>
      </c>
      <c r="DW17" s="32">
        <f>DV18-DV17</f>
        <v>3</v>
      </c>
      <c r="DX17" s="32"/>
      <c r="DY17" s="32"/>
      <c r="DZ17" s="32">
        <v>142</v>
      </c>
      <c r="EA17" s="32">
        <f>DZ18-DZ17</f>
        <v>56</v>
      </c>
      <c r="EB17" s="32">
        <v>82</v>
      </c>
      <c r="EC17" s="40">
        <f>EB18-EB17</f>
        <v>75</v>
      </c>
      <c r="ED17" s="34"/>
      <c r="EE17" s="78"/>
      <c r="EF17" s="31" t="s">
        <v>220</v>
      </c>
      <c r="EG17" s="32"/>
      <c r="EH17" s="32"/>
      <c r="EI17" s="32">
        <v>51.5</v>
      </c>
      <c r="EJ17" s="32">
        <f>EI18-EI17</f>
        <v>85</v>
      </c>
      <c r="EK17" s="32">
        <v>39.5</v>
      </c>
      <c r="EL17" s="32">
        <f>EK18-EK17</f>
        <v>1.5</v>
      </c>
      <c r="EM17" s="32"/>
      <c r="EN17" s="32"/>
      <c r="EO17" s="32">
        <v>42</v>
      </c>
      <c r="EP17" s="40">
        <f>EO18-EO17</f>
        <v>1.5</v>
      </c>
      <c r="EQ17" s="36"/>
      <c r="ER17" s="42"/>
      <c r="ES17" s="32">
        <v>66</v>
      </c>
      <c r="ET17" s="33">
        <f>ES18-ES17</f>
        <v>5</v>
      </c>
      <c r="EU17" s="71" t="s">
        <v>220</v>
      </c>
      <c r="EV17" s="36"/>
      <c r="EW17" s="36"/>
      <c r="EX17" s="36"/>
      <c r="EY17" s="36"/>
      <c r="EZ17" s="36"/>
      <c r="FA17" s="36"/>
      <c r="FB17" s="122"/>
      <c r="FC17" s="122"/>
      <c r="FD17" s="122"/>
      <c r="FE17" s="122"/>
      <c r="FF17" s="122"/>
      <c r="FG17" s="122"/>
      <c r="FH17" s="122"/>
      <c r="FI17" s="137"/>
      <c r="FJ17" s="31" t="s">
        <v>220</v>
      </c>
      <c r="FK17" s="36"/>
      <c r="FL17" s="36"/>
      <c r="FM17" s="32">
        <v>48</v>
      </c>
      <c r="FN17" s="40">
        <f>FM18-FM17</f>
        <v>1.5</v>
      </c>
      <c r="FO17" s="34">
        <v>76</v>
      </c>
      <c r="FP17" s="34">
        <f>FO18-FO17</f>
        <v>1.5</v>
      </c>
      <c r="FQ17" s="34">
        <v>48</v>
      </c>
      <c r="FR17" s="40">
        <f>FQ18-FQ17</f>
        <v>3</v>
      </c>
      <c r="FS17" s="32">
        <v>36</v>
      </c>
      <c r="FT17" s="40">
        <f>FS18-FS17</f>
        <v>1.5</v>
      </c>
      <c r="FU17" s="36"/>
      <c r="FV17" s="42"/>
      <c r="FW17" s="36"/>
      <c r="FX17" s="45"/>
      <c r="FY17" s="73"/>
      <c r="FZ17" s="92"/>
      <c r="GA17" s="92"/>
      <c r="GB17" s="81"/>
      <c r="GC17" s="81"/>
      <c r="GD17" s="81"/>
      <c r="GE17" s="87"/>
      <c r="GF17" s="81"/>
      <c r="GG17" s="81"/>
      <c r="GH17" s="81"/>
      <c r="GI17" s="81"/>
      <c r="GJ17" s="81"/>
      <c r="GK17" s="81"/>
      <c r="GL17" s="81"/>
      <c r="GM17" s="81"/>
    </row>
    <row r="18" spans="1:195" x14ac:dyDescent="0.25">
      <c r="A18" s="8" t="s">
        <v>221</v>
      </c>
      <c r="B18" s="3">
        <v>220</v>
      </c>
      <c r="C18" s="3">
        <f>B19-B18</f>
        <v>6.5</v>
      </c>
      <c r="D18" s="3">
        <v>220</v>
      </c>
      <c r="E18" s="3">
        <f>D19-D18</f>
        <v>7</v>
      </c>
      <c r="F18" s="3">
        <v>250</v>
      </c>
      <c r="G18" s="3">
        <f>F19-F18</f>
        <v>6</v>
      </c>
      <c r="H18" s="3">
        <v>223</v>
      </c>
      <c r="I18" s="3">
        <f>H19-H18</f>
        <v>5</v>
      </c>
      <c r="J18" s="3">
        <v>241.5</v>
      </c>
      <c r="K18" s="3">
        <f>J19-J18</f>
        <v>5.5</v>
      </c>
      <c r="L18" s="3">
        <v>480.5</v>
      </c>
      <c r="M18" s="3">
        <f>L19-L18</f>
        <v>4.5</v>
      </c>
      <c r="N18" s="3">
        <v>362</v>
      </c>
      <c r="O18" s="14">
        <f>N19-N18</f>
        <v>4</v>
      </c>
      <c r="P18" s="8" t="s">
        <v>221</v>
      </c>
      <c r="Q18" s="3">
        <v>219</v>
      </c>
      <c r="R18" s="3">
        <f>Q19-Q18</f>
        <v>3</v>
      </c>
      <c r="S18" s="3">
        <v>79.5</v>
      </c>
      <c r="T18" s="3">
        <f>S19-S18</f>
        <v>1.5</v>
      </c>
      <c r="U18" s="29">
        <v>209</v>
      </c>
      <c r="V18" s="3">
        <f>U19-U18</f>
        <v>10</v>
      </c>
      <c r="W18" s="3">
        <v>174</v>
      </c>
      <c r="X18" s="3">
        <f>W19-W18</f>
        <v>8.5</v>
      </c>
      <c r="Y18" s="3">
        <v>140</v>
      </c>
      <c r="Z18" s="3">
        <f>Y19-Y18</f>
        <v>11</v>
      </c>
      <c r="AA18" s="3">
        <v>217</v>
      </c>
      <c r="AB18" s="3">
        <f>AA19-AA18</f>
        <v>7.5</v>
      </c>
      <c r="AC18" s="3">
        <v>183.5</v>
      </c>
      <c r="AD18" s="14">
        <f>AC19-AC18</f>
        <v>12.5</v>
      </c>
      <c r="AE18" s="8" t="s">
        <v>221</v>
      </c>
      <c r="AF18" s="3">
        <v>217.5</v>
      </c>
      <c r="AG18" s="3">
        <f>AF19-AF18</f>
        <v>2.5</v>
      </c>
      <c r="AH18" s="4">
        <v>197</v>
      </c>
      <c r="AI18" s="4">
        <f>AH19-AH18</f>
        <v>2</v>
      </c>
      <c r="AJ18" s="4">
        <v>229</v>
      </c>
      <c r="AK18" s="4">
        <f>AJ19-AJ18</f>
        <v>3</v>
      </c>
      <c r="AL18" s="3">
        <v>201</v>
      </c>
      <c r="AM18" s="3">
        <f>AL19-AL18</f>
        <v>1.5</v>
      </c>
      <c r="AN18" s="3">
        <v>177.5</v>
      </c>
      <c r="AO18" s="3">
        <f>AN19-AN18</f>
        <v>2</v>
      </c>
      <c r="AP18" s="3">
        <v>172.25</v>
      </c>
      <c r="AQ18" s="3">
        <f>AP19-AP18</f>
        <v>1.75</v>
      </c>
      <c r="AR18" s="3">
        <v>194</v>
      </c>
      <c r="AS18" s="14">
        <f>AR19-AR18</f>
        <v>2</v>
      </c>
      <c r="AT18" s="8" t="s">
        <v>221</v>
      </c>
      <c r="AU18" s="3">
        <v>118</v>
      </c>
      <c r="AV18" s="3">
        <f>AU19-AU18</f>
        <v>2</v>
      </c>
      <c r="AW18" s="3">
        <v>174</v>
      </c>
      <c r="AX18" s="3">
        <f>AW19-AW18</f>
        <v>2</v>
      </c>
      <c r="AY18" s="3">
        <v>117</v>
      </c>
      <c r="AZ18" s="3">
        <f>AY19-AY18</f>
        <v>2.5</v>
      </c>
      <c r="BA18" s="3">
        <v>125</v>
      </c>
      <c r="BB18" s="3">
        <f>BA19-BA18</f>
        <v>3</v>
      </c>
      <c r="BC18" s="1">
        <v>27</v>
      </c>
      <c r="BD18" s="3">
        <f>BC19-BC18</f>
        <v>1.5</v>
      </c>
      <c r="BE18" s="1">
        <v>46</v>
      </c>
      <c r="BF18" s="3">
        <f>BE19-BE18</f>
        <v>2</v>
      </c>
      <c r="BG18" s="4">
        <v>115</v>
      </c>
      <c r="BH18" s="20">
        <f>BG19-BG18</f>
        <v>2</v>
      </c>
      <c r="BI18" s="8" t="s">
        <v>221</v>
      </c>
      <c r="BJ18" s="3">
        <v>107</v>
      </c>
      <c r="BK18" s="3">
        <f>BJ19-BJ18</f>
        <v>1.5</v>
      </c>
      <c r="BL18" s="1"/>
      <c r="BM18" s="1"/>
      <c r="BN18" s="3"/>
      <c r="BO18" s="3"/>
      <c r="BP18" s="3">
        <v>34</v>
      </c>
      <c r="BQ18" s="3">
        <f>BP19-BP18</f>
        <v>1.5</v>
      </c>
      <c r="BR18" s="4">
        <v>180</v>
      </c>
      <c r="BS18" s="4">
        <f>BR19-BR18</f>
        <v>0.5</v>
      </c>
      <c r="BT18" s="3">
        <v>180</v>
      </c>
      <c r="BU18" s="3">
        <f>BT19-BT18</f>
        <v>1.5</v>
      </c>
      <c r="BV18" s="3">
        <v>81</v>
      </c>
      <c r="BW18" s="14">
        <f>BV19-BV18</f>
        <v>1.5</v>
      </c>
      <c r="BX18" s="8" t="s">
        <v>221</v>
      </c>
      <c r="BY18" s="3">
        <v>101</v>
      </c>
      <c r="BZ18" s="3">
        <f>BY19-BY18</f>
        <v>17</v>
      </c>
      <c r="CA18" s="3">
        <v>118</v>
      </c>
      <c r="CB18" s="3">
        <f>CA19-CA18</f>
        <v>14</v>
      </c>
      <c r="CC18" s="3">
        <v>131</v>
      </c>
      <c r="CD18" s="3">
        <f>CC19-CC18</f>
        <v>19</v>
      </c>
      <c r="CE18" s="3">
        <v>168</v>
      </c>
      <c r="CF18" s="3">
        <f>CE19-CE18</f>
        <v>12</v>
      </c>
      <c r="CG18" s="3">
        <v>120</v>
      </c>
      <c r="CH18" s="3">
        <f>CG19-CG18</f>
        <v>8</v>
      </c>
      <c r="CI18" s="3">
        <v>180.5</v>
      </c>
      <c r="CJ18" s="3">
        <f>CI19-CI18</f>
        <v>13.5</v>
      </c>
      <c r="CK18" s="3">
        <v>178</v>
      </c>
      <c r="CL18" s="14">
        <f>CK19-CK18</f>
        <v>9</v>
      </c>
      <c r="CM18" s="8" t="s">
        <v>221</v>
      </c>
      <c r="CN18" s="3">
        <v>264</v>
      </c>
      <c r="CO18" s="3">
        <f>CN19-CN18</f>
        <v>3</v>
      </c>
      <c r="CP18" s="3">
        <v>203</v>
      </c>
      <c r="CQ18" s="3">
        <f>CP19-CP18</f>
        <v>6</v>
      </c>
      <c r="CR18" s="3">
        <v>125</v>
      </c>
      <c r="CS18" s="3">
        <f>CR19-CR18</f>
        <v>16.5</v>
      </c>
      <c r="CT18" s="3">
        <v>139</v>
      </c>
      <c r="CU18" s="3">
        <f>CT19-CT18</f>
        <v>8</v>
      </c>
      <c r="CV18" s="3">
        <v>155</v>
      </c>
      <c r="CW18" s="3">
        <f>CV19-CV18</f>
        <v>7</v>
      </c>
      <c r="CX18" s="3">
        <v>149</v>
      </c>
      <c r="CY18" s="3">
        <f>CX19-CX18</f>
        <v>12</v>
      </c>
      <c r="CZ18" s="1">
        <v>149</v>
      </c>
      <c r="DA18" s="9">
        <f>CZ19-CZ18</f>
        <v>7</v>
      </c>
      <c r="DB18" s="8" t="s">
        <v>221</v>
      </c>
      <c r="DC18" s="4"/>
      <c r="DD18" s="4"/>
      <c r="DE18" s="4">
        <v>161</v>
      </c>
      <c r="DF18" s="4">
        <f>DE19-DE18</f>
        <v>1.5</v>
      </c>
      <c r="DG18" s="3">
        <v>14.5</v>
      </c>
      <c r="DH18" s="3">
        <f>DG19-DG18</f>
        <v>3</v>
      </c>
      <c r="DI18" s="122"/>
      <c r="DJ18" s="122"/>
      <c r="DK18" s="122"/>
      <c r="DL18" s="122"/>
      <c r="DM18" s="1"/>
      <c r="DN18" s="1"/>
      <c r="DO18" s="3">
        <v>24</v>
      </c>
      <c r="DP18" s="14">
        <f>DO19-DO18</f>
        <v>1.5</v>
      </c>
      <c r="DQ18" s="8" t="s">
        <v>221</v>
      </c>
      <c r="DR18" s="3">
        <v>110</v>
      </c>
      <c r="DS18" s="3">
        <f>DR19-DR18</f>
        <v>15</v>
      </c>
      <c r="DT18" s="3">
        <v>76</v>
      </c>
      <c r="DU18" s="3">
        <f>DT19-DT18</f>
        <v>20</v>
      </c>
      <c r="DV18" s="3">
        <v>106</v>
      </c>
      <c r="DW18" s="3">
        <f>DV19-DV18</f>
        <v>28</v>
      </c>
      <c r="DX18" s="3"/>
      <c r="DY18" s="3"/>
      <c r="DZ18" s="3">
        <v>198</v>
      </c>
      <c r="EA18" s="3">
        <f>DZ19-DZ18</f>
        <v>7</v>
      </c>
      <c r="EB18" s="27">
        <v>157</v>
      </c>
      <c r="EC18" s="5">
        <f>EB19-EB18</f>
        <v>7</v>
      </c>
      <c r="ED18" s="4"/>
      <c r="EE18" s="79"/>
      <c r="EF18" s="8" t="s">
        <v>221</v>
      </c>
      <c r="EG18" s="3"/>
      <c r="EH18" s="3"/>
      <c r="EI18" s="3">
        <v>136.5</v>
      </c>
      <c r="EJ18" s="3">
        <f>EI19-EI18</f>
        <v>9.5</v>
      </c>
      <c r="EK18" s="3">
        <v>41</v>
      </c>
      <c r="EL18" s="3">
        <f>EK19-EK18</f>
        <v>16</v>
      </c>
      <c r="EM18" s="3"/>
      <c r="EN18" s="3"/>
      <c r="EO18" s="3">
        <v>43.5</v>
      </c>
      <c r="EP18" s="5">
        <f>EO19-EO18</f>
        <v>34.5</v>
      </c>
      <c r="EQ18" s="1"/>
      <c r="ER18" s="62"/>
      <c r="ES18" s="3">
        <v>71</v>
      </c>
      <c r="ET18" s="14">
        <f>ES19-ES18</f>
        <v>23</v>
      </c>
      <c r="EU18" s="67" t="s">
        <v>221</v>
      </c>
      <c r="EV18" s="1"/>
      <c r="EW18" s="1"/>
      <c r="EX18" s="1"/>
      <c r="EY18" s="1"/>
      <c r="EZ18" s="1"/>
      <c r="FA18" s="1"/>
      <c r="FB18" s="122"/>
      <c r="FC18" s="122"/>
      <c r="FD18" s="122"/>
      <c r="FE18" s="122"/>
      <c r="FF18" s="122"/>
      <c r="FG18" s="122"/>
      <c r="FH18" s="122"/>
      <c r="FI18" s="137"/>
      <c r="FJ18" s="8" t="s">
        <v>221</v>
      </c>
      <c r="FK18" s="1"/>
      <c r="FL18" s="1"/>
      <c r="FM18" s="3">
        <v>49.5</v>
      </c>
      <c r="FN18" s="5">
        <f>FM19-FM18</f>
        <v>22.5</v>
      </c>
      <c r="FO18" s="4">
        <v>77.5</v>
      </c>
      <c r="FP18" s="4">
        <f>FO19-FO18</f>
        <v>22.5</v>
      </c>
      <c r="FQ18" s="4">
        <v>51</v>
      </c>
      <c r="FR18" s="5">
        <f>FQ19-FQ18</f>
        <v>22.5</v>
      </c>
      <c r="FS18" s="3">
        <v>37.5</v>
      </c>
      <c r="FT18" s="5">
        <f>FS19-FS18</f>
        <v>19.5</v>
      </c>
      <c r="FU18" s="1"/>
      <c r="FV18" s="6"/>
      <c r="FW18" s="1"/>
      <c r="FX18" s="9"/>
      <c r="FY18" s="73"/>
      <c r="FZ18" s="92"/>
      <c r="GA18" s="92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</row>
    <row r="19" spans="1:195" x14ac:dyDescent="0.25">
      <c r="A19" s="31" t="s">
        <v>14</v>
      </c>
      <c r="B19" s="32">
        <v>226.5</v>
      </c>
      <c r="C19" s="32">
        <f>B20-B19</f>
        <v>5.5</v>
      </c>
      <c r="D19" s="32">
        <v>227</v>
      </c>
      <c r="E19" s="32">
        <f>D20-D19</f>
        <v>4</v>
      </c>
      <c r="F19" s="32">
        <v>256</v>
      </c>
      <c r="G19" s="32">
        <f>F20-F19</f>
        <v>3</v>
      </c>
      <c r="H19" s="32">
        <v>228</v>
      </c>
      <c r="I19" s="32">
        <f>H20-H19</f>
        <v>2</v>
      </c>
      <c r="J19" s="32">
        <v>247</v>
      </c>
      <c r="K19" s="32">
        <f>J20-J19</f>
        <v>1.5</v>
      </c>
      <c r="L19" s="32">
        <v>485</v>
      </c>
      <c r="M19" s="32">
        <f>L20-L19</f>
        <v>1.5</v>
      </c>
      <c r="N19" s="32">
        <v>366</v>
      </c>
      <c r="O19" s="33">
        <f>N20-N19</f>
        <v>1.5</v>
      </c>
      <c r="P19" s="31" t="s">
        <v>14</v>
      </c>
      <c r="Q19" s="32">
        <v>222</v>
      </c>
      <c r="R19" s="32">
        <f>Q20-Q19</f>
        <v>2</v>
      </c>
      <c r="S19" s="32">
        <v>81</v>
      </c>
      <c r="T19" s="34">
        <f>S20-S19</f>
        <v>1</v>
      </c>
      <c r="U19" s="35">
        <v>219</v>
      </c>
      <c r="V19" s="32">
        <f>U20-U19</f>
        <v>15</v>
      </c>
      <c r="W19" s="32">
        <v>182.5</v>
      </c>
      <c r="X19" s="32">
        <f>W20-W19</f>
        <v>16.5</v>
      </c>
      <c r="Y19" s="32">
        <v>151</v>
      </c>
      <c r="Z19" s="32">
        <f>Y20-Y19</f>
        <v>1.5</v>
      </c>
      <c r="AA19" s="32">
        <v>224.5</v>
      </c>
      <c r="AB19" s="32">
        <f>AA20-AA19</f>
        <v>13.5</v>
      </c>
      <c r="AC19" s="32">
        <v>196</v>
      </c>
      <c r="AD19" s="33">
        <f>AC20-AC19</f>
        <v>25</v>
      </c>
      <c r="AE19" s="31" t="s">
        <v>14</v>
      </c>
      <c r="AF19" s="32">
        <v>220</v>
      </c>
      <c r="AG19" s="32">
        <f>AF20-AF19</f>
        <v>2</v>
      </c>
      <c r="AH19" s="34">
        <v>199</v>
      </c>
      <c r="AI19" s="34">
        <f>AH20-AH19</f>
        <v>1.5</v>
      </c>
      <c r="AJ19" s="34">
        <v>232</v>
      </c>
      <c r="AK19" s="34">
        <f>AJ20-AJ19</f>
        <v>1.5</v>
      </c>
      <c r="AL19" s="32">
        <v>202.5</v>
      </c>
      <c r="AM19" s="32">
        <f>AL20-AL19</f>
        <v>1.5</v>
      </c>
      <c r="AN19" s="32">
        <v>179.5</v>
      </c>
      <c r="AO19" s="32">
        <f>AN20-AN19</f>
        <v>1.5</v>
      </c>
      <c r="AP19" s="32">
        <v>174</v>
      </c>
      <c r="AQ19" s="32">
        <f>AP20-AP19</f>
        <v>2</v>
      </c>
      <c r="AR19" s="32">
        <v>196</v>
      </c>
      <c r="AS19" s="33">
        <f>AR20-AR19</f>
        <v>1</v>
      </c>
      <c r="AT19" s="31" t="s">
        <v>14</v>
      </c>
      <c r="AU19" s="32">
        <v>120</v>
      </c>
      <c r="AV19" s="32">
        <f>AU20-AU19</f>
        <v>1</v>
      </c>
      <c r="AW19" s="32">
        <v>176</v>
      </c>
      <c r="AX19" s="32">
        <f>AW20-AW19</f>
        <v>1</v>
      </c>
      <c r="AY19" s="32">
        <v>119.5</v>
      </c>
      <c r="AZ19" s="32">
        <f>AY20-AY19</f>
        <v>1.5</v>
      </c>
      <c r="BA19" s="32">
        <v>128</v>
      </c>
      <c r="BB19" s="32">
        <f>BA20-BA19</f>
        <v>1</v>
      </c>
      <c r="BC19" s="36">
        <v>28.5</v>
      </c>
      <c r="BD19" s="32">
        <f>BC20-BC19</f>
        <v>2</v>
      </c>
      <c r="BE19" s="36">
        <v>48</v>
      </c>
      <c r="BF19" s="32">
        <f>BE20-BE19</f>
        <v>1.5</v>
      </c>
      <c r="BG19" s="34">
        <v>117</v>
      </c>
      <c r="BH19" s="37">
        <f>BG20-BG19</f>
        <v>1</v>
      </c>
      <c r="BI19" s="31" t="s">
        <v>14</v>
      </c>
      <c r="BJ19" s="32">
        <v>108.5</v>
      </c>
      <c r="BK19" s="32">
        <f>BJ20-BJ19</f>
        <v>0.5</v>
      </c>
      <c r="BL19" s="36"/>
      <c r="BM19" s="36"/>
      <c r="BN19" s="32"/>
      <c r="BO19" s="32"/>
      <c r="BP19" s="32">
        <v>35.5</v>
      </c>
      <c r="BQ19" s="32">
        <f>BP20-BP19</f>
        <v>0.5</v>
      </c>
      <c r="BR19" s="34">
        <v>180.5</v>
      </c>
      <c r="BS19" s="34">
        <f>BR20-BR19</f>
        <v>0.5</v>
      </c>
      <c r="BT19" s="32">
        <v>181.5</v>
      </c>
      <c r="BU19" s="32">
        <f>BT20-BT19</f>
        <v>0.5</v>
      </c>
      <c r="BV19" s="32">
        <v>82.5</v>
      </c>
      <c r="BW19" s="33">
        <f>BV20-BV19</f>
        <v>0.5</v>
      </c>
      <c r="BX19" s="31" t="s">
        <v>14</v>
      </c>
      <c r="BY19" s="32">
        <v>118</v>
      </c>
      <c r="BZ19" s="32">
        <f>BY20-BY19</f>
        <v>2</v>
      </c>
      <c r="CA19" s="32">
        <v>132</v>
      </c>
      <c r="CB19" s="32">
        <f>CA20-CA19</f>
        <v>2</v>
      </c>
      <c r="CC19" s="32">
        <v>150</v>
      </c>
      <c r="CD19" s="32">
        <f>CC20-CC19</f>
        <v>1.5</v>
      </c>
      <c r="CE19" s="32">
        <v>180</v>
      </c>
      <c r="CF19" s="32">
        <f>CE20-CE19</f>
        <v>2</v>
      </c>
      <c r="CG19" s="32">
        <v>128</v>
      </c>
      <c r="CH19" s="32">
        <f>CG20-CG19</f>
        <v>2</v>
      </c>
      <c r="CI19" s="32">
        <v>194</v>
      </c>
      <c r="CJ19" s="32">
        <f>CI20-CI19</f>
        <v>20</v>
      </c>
      <c r="CK19" s="32">
        <v>187</v>
      </c>
      <c r="CL19" s="33">
        <f>CK20-CK19</f>
        <v>2</v>
      </c>
      <c r="CM19" s="31" t="s">
        <v>14</v>
      </c>
      <c r="CN19" s="32">
        <v>267</v>
      </c>
      <c r="CO19" s="32">
        <f>CN20-CN19</f>
        <v>4</v>
      </c>
      <c r="CP19" s="32">
        <v>209</v>
      </c>
      <c r="CQ19" s="32">
        <f>CP20-CP19</f>
        <v>31</v>
      </c>
      <c r="CR19" s="32">
        <v>141.5</v>
      </c>
      <c r="CS19" s="32">
        <f>CR20-CR19</f>
        <v>14.5</v>
      </c>
      <c r="CT19" s="32">
        <v>147</v>
      </c>
      <c r="CU19" s="32">
        <f>CT20-CT19</f>
        <v>26</v>
      </c>
      <c r="CV19" s="32">
        <v>162</v>
      </c>
      <c r="CW19" s="32">
        <f>CV20-CV19</f>
        <v>21</v>
      </c>
      <c r="CX19" s="32">
        <v>161</v>
      </c>
      <c r="CY19" s="32">
        <f>CX20-CX19</f>
        <v>18</v>
      </c>
      <c r="CZ19" s="36">
        <v>156</v>
      </c>
      <c r="DA19" s="38">
        <f>CZ20-CZ19</f>
        <v>14</v>
      </c>
      <c r="DB19" s="31" t="s">
        <v>14</v>
      </c>
      <c r="DC19" s="34">
        <v>25</v>
      </c>
      <c r="DD19" s="34">
        <f>DC20-DC19</f>
        <v>1.5</v>
      </c>
      <c r="DE19" s="34">
        <v>162.5</v>
      </c>
      <c r="DF19" s="34">
        <f>DE20-DE19</f>
        <v>1</v>
      </c>
      <c r="DG19" s="32">
        <v>17.5</v>
      </c>
      <c r="DH19" s="34">
        <f>DG20-DG19</f>
        <v>0.5</v>
      </c>
      <c r="DI19" s="122"/>
      <c r="DJ19" s="122"/>
      <c r="DK19" s="122"/>
      <c r="DL19" s="122"/>
      <c r="DM19" s="36"/>
      <c r="DN19" s="36"/>
      <c r="DO19" s="32">
        <v>25.5</v>
      </c>
      <c r="DP19" s="37">
        <f>DO20-DO19</f>
        <v>1</v>
      </c>
      <c r="DQ19" s="31" t="s">
        <v>14</v>
      </c>
      <c r="DR19" s="32">
        <v>125</v>
      </c>
      <c r="DS19" s="32">
        <f>DR20-DR19</f>
        <v>1</v>
      </c>
      <c r="DT19" s="32">
        <v>96</v>
      </c>
      <c r="DU19" s="32">
        <f>DT20-DT19</f>
        <v>2</v>
      </c>
      <c r="DV19" s="32">
        <v>134</v>
      </c>
      <c r="DW19" s="32">
        <f>DV20-DV19</f>
        <v>36</v>
      </c>
      <c r="DX19" s="32"/>
      <c r="DY19" s="34" t="s">
        <v>165</v>
      </c>
      <c r="DZ19" s="32">
        <v>205</v>
      </c>
      <c r="EA19" s="32">
        <f>DZ20-DZ19</f>
        <v>3</v>
      </c>
      <c r="EB19" s="32">
        <v>164</v>
      </c>
      <c r="EC19" s="34">
        <f>EB20-EB19</f>
        <v>8</v>
      </c>
      <c r="ED19" s="32"/>
      <c r="EE19" s="80"/>
      <c r="EF19" s="31" t="s">
        <v>14</v>
      </c>
      <c r="EG19" s="32">
        <v>91</v>
      </c>
      <c r="EH19" s="32">
        <f>EG20-EG19</f>
        <v>2</v>
      </c>
      <c r="EI19" s="32">
        <v>146</v>
      </c>
      <c r="EJ19" s="32">
        <f>EI20-EI19</f>
        <v>2</v>
      </c>
      <c r="EK19" s="32">
        <v>57</v>
      </c>
      <c r="EL19" s="32">
        <f>EK20-EK19</f>
        <v>2.5</v>
      </c>
      <c r="EM19" s="32">
        <v>14</v>
      </c>
      <c r="EN19" s="32">
        <f>EM20-EM19</f>
        <v>3</v>
      </c>
      <c r="EO19" s="34">
        <v>78</v>
      </c>
      <c r="EP19" s="40">
        <f>EO20-EO19</f>
        <v>2</v>
      </c>
      <c r="EQ19" s="34"/>
      <c r="ER19" s="40"/>
      <c r="ES19" s="32">
        <v>94</v>
      </c>
      <c r="ET19" s="33">
        <f>ES20-ES19</f>
        <v>2</v>
      </c>
      <c r="EU19" s="71" t="s">
        <v>14</v>
      </c>
      <c r="EV19" s="36"/>
      <c r="EW19" s="36"/>
      <c r="EX19" s="36"/>
      <c r="EY19" s="36"/>
      <c r="EZ19" s="34">
        <v>1</v>
      </c>
      <c r="FA19" s="34">
        <f>EZ20-EZ19</f>
        <v>4</v>
      </c>
      <c r="FB19" s="122"/>
      <c r="FC19" s="122"/>
      <c r="FD19" s="122"/>
      <c r="FE19" s="122"/>
      <c r="FF19" s="122"/>
      <c r="FG19" s="122"/>
      <c r="FH19" s="122"/>
      <c r="FI19" s="137"/>
      <c r="FJ19" s="31" t="s">
        <v>14</v>
      </c>
      <c r="FK19" s="36"/>
      <c r="FL19" s="36"/>
      <c r="FM19" s="34">
        <v>72</v>
      </c>
      <c r="FN19" s="40">
        <f>FM20-FM19</f>
        <v>1.5</v>
      </c>
      <c r="FO19" s="34">
        <v>100</v>
      </c>
      <c r="FP19" s="34">
        <f>FO20-FO19</f>
        <v>2</v>
      </c>
      <c r="FQ19" s="34">
        <v>73.5</v>
      </c>
      <c r="FR19" s="40">
        <f>FQ20-FQ19</f>
        <v>0.5</v>
      </c>
      <c r="FS19" s="34">
        <v>57</v>
      </c>
      <c r="FT19" s="40">
        <f>FS20-FS19</f>
        <v>1</v>
      </c>
      <c r="FU19" s="41"/>
      <c r="FV19" s="42"/>
      <c r="FW19" s="32">
        <v>0</v>
      </c>
      <c r="FX19" s="37">
        <f>FW20-FW19</f>
        <v>2</v>
      </c>
      <c r="FY19" s="73"/>
      <c r="FZ19" s="92"/>
      <c r="GA19" s="92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</row>
    <row r="20" spans="1:195" x14ac:dyDescent="0.25">
      <c r="A20" s="8" t="s">
        <v>15</v>
      </c>
      <c r="B20" s="3">
        <v>232</v>
      </c>
      <c r="C20" s="113">
        <f>B23-B20</f>
        <v>6</v>
      </c>
      <c r="D20" s="3">
        <v>231</v>
      </c>
      <c r="E20" s="113">
        <f>D23-D20</f>
        <v>5</v>
      </c>
      <c r="F20" s="3">
        <v>259</v>
      </c>
      <c r="G20" s="113">
        <f>F23-F20</f>
        <v>5.5</v>
      </c>
      <c r="H20" s="3">
        <v>230</v>
      </c>
      <c r="I20" s="113">
        <f>H23-H20</f>
        <v>6</v>
      </c>
      <c r="J20" s="3">
        <v>248.5</v>
      </c>
      <c r="K20" s="113">
        <f>J23-J20</f>
        <v>5.75</v>
      </c>
      <c r="L20" s="3">
        <v>486.5</v>
      </c>
      <c r="M20" s="113">
        <f>L23-L20</f>
        <v>4.5</v>
      </c>
      <c r="N20" s="3">
        <v>367.5</v>
      </c>
      <c r="O20" s="112">
        <f>N23-N20</f>
        <v>5.5</v>
      </c>
      <c r="P20" s="8" t="s">
        <v>15</v>
      </c>
      <c r="Q20" s="3">
        <v>224</v>
      </c>
      <c r="R20" s="113">
        <f>Q23-Q20</f>
        <v>2.5</v>
      </c>
      <c r="S20" s="3">
        <v>82</v>
      </c>
      <c r="T20" s="113">
        <f>S23-S20</f>
        <v>3.5</v>
      </c>
      <c r="U20" s="29">
        <v>234</v>
      </c>
      <c r="V20" s="131">
        <f>U23-U20</f>
        <v>6.5</v>
      </c>
      <c r="W20" s="3">
        <v>199</v>
      </c>
      <c r="X20" s="131">
        <f>W23-W20</f>
        <v>6</v>
      </c>
      <c r="Y20" s="3">
        <v>152.5</v>
      </c>
      <c r="Z20" s="113">
        <f>Y23-Y20</f>
        <v>36</v>
      </c>
      <c r="AA20" s="3">
        <v>238</v>
      </c>
      <c r="AB20" s="131">
        <f>AA23-AA20</f>
        <v>6</v>
      </c>
      <c r="AC20" s="3">
        <v>221</v>
      </c>
      <c r="AD20" s="112">
        <f>AC23-AC20</f>
        <v>8</v>
      </c>
      <c r="AE20" s="8" t="s">
        <v>15</v>
      </c>
      <c r="AF20" s="3">
        <v>222</v>
      </c>
      <c r="AG20" s="113">
        <f>AF23-AF20</f>
        <v>4.5</v>
      </c>
      <c r="AH20" s="4">
        <v>200.5</v>
      </c>
      <c r="AI20" s="114">
        <f>AH23-AH20</f>
        <v>5.5</v>
      </c>
      <c r="AJ20" s="4">
        <v>233.5</v>
      </c>
      <c r="AK20" s="113">
        <f>AJ23-AJ20</f>
        <v>5.5</v>
      </c>
      <c r="AL20" s="3">
        <v>204</v>
      </c>
      <c r="AM20" s="114">
        <f>AL23-AL20</f>
        <v>5</v>
      </c>
      <c r="AN20" s="3">
        <v>181</v>
      </c>
      <c r="AO20" s="113">
        <f>AN23-AN20</f>
        <v>5</v>
      </c>
      <c r="AP20" s="3">
        <v>176</v>
      </c>
      <c r="AQ20" s="113">
        <f>AP23-AP20</f>
        <v>5</v>
      </c>
      <c r="AR20" s="3">
        <v>197</v>
      </c>
      <c r="AS20" s="112">
        <f>AR23-AR20</f>
        <v>6</v>
      </c>
      <c r="AT20" s="8" t="s">
        <v>15</v>
      </c>
      <c r="AU20" s="3">
        <v>121</v>
      </c>
      <c r="AV20" s="113">
        <f>AU23-AU20</f>
        <v>5</v>
      </c>
      <c r="AW20" s="3">
        <v>177</v>
      </c>
      <c r="AX20" s="113">
        <f>AW23-AW20</f>
        <v>6</v>
      </c>
      <c r="AY20" s="3">
        <v>121</v>
      </c>
      <c r="AZ20" s="113">
        <f>AY23-AY20</f>
        <v>5</v>
      </c>
      <c r="BA20" s="3">
        <v>129</v>
      </c>
      <c r="BB20" s="113">
        <f>BA23-BA20</f>
        <v>4</v>
      </c>
      <c r="BC20" s="4">
        <v>30.5</v>
      </c>
      <c r="BD20" s="113">
        <f>BC23-BC20</f>
        <v>4</v>
      </c>
      <c r="BE20" s="4">
        <v>49.5</v>
      </c>
      <c r="BF20" s="113">
        <f>BE23-BE20</f>
        <v>3</v>
      </c>
      <c r="BG20" s="4">
        <v>118</v>
      </c>
      <c r="BH20" s="112">
        <f>BG23-BG20</f>
        <v>4</v>
      </c>
      <c r="BI20" s="8" t="s">
        <v>15</v>
      </c>
      <c r="BJ20" s="3">
        <v>109</v>
      </c>
      <c r="BK20" s="113">
        <v>2</v>
      </c>
      <c r="BL20" s="1"/>
      <c r="BM20" s="134"/>
      <c r="BN20" s="3"/>
      <c r="BO20" s="113"/>
      <c r="BP20" s="3">
        <v>36</v>
      </c>
      <c r="BQ20" s="113">
        <f>BP23-BP20</f>
        <v>2.5</v>
      </c>
      <c r="BR20" s="4">
        <v>181</v>
      </c>
      <c r="BS20" s="113">
        <f>BR23-BR20</f>
        <v>2</v>
      </c>
      <c r="BT20" s="3">
        <v>182</v>
      </c>
      <c r="BU20" s="131">
        <f>BT23-BT20</f>
        <v>3</v>
      </c>
      <c r="BV20" s="3">
        <v>83</v>
      </c>
      <c r="BW20" s="112">
        <f>BV23-BV20</f>
        <v>4</v>
      </c>
      <c r="BX20" s="8" t="s">
        <v>15</v>
      </c>
      <c r="BY20" s="3">
        <v>120</v>
      </c>
      <c r="BZ20" s="113">
        <f>BY23-BY20</f>
        <v>44</v>
      </c>
      <c r="CA20" s="3">
        <v>134</v>
      </c>
      <c r="CB20" s="113">
        <f>CA23-CA20</f>
        <v>41</v>
      </c>
      <c r="CC20" s="3">
        <v>151.5</v>
      </c>
      <c r="CD20" s="113">
        <f>CC23-CC20</f>
        <v>41.5</v>
      </c>
      <c r="CE20" s="3">
        <v>182</v>
      </c>
      <c r="CF20" s="113">
        <f>CE23-CE20</f>
        <v>39.5</v>
      </c>
      <c r="CG20" s="3">
        <v>130</v>
      </c>
      <c r="CH20" s="113">
        <f>CG23-CG20</f>
        <v>38</v>
      </c>
      <c r="CI20" s="3">
        <v>214</v>
      </c>
      <c r="CJ20" s="113">
        <f>CI23-CI20</f>
        <v>24</v>
      </c>
      <c r="CK20" s="3">
        <v>189</v>
      </c>
      <c r="CL20" s="112">
        <f>CK23-CK20</f>
        <v>39</v>
      </c>
      <c r="CM20" s="8" t="s">
        <v>15</v>
      </c>
      <c r="CN20" s="3">
        <v>271</v>
      </c>
      <c r="CO20" s="113">
        <f>CN23-CN20</f>
        <v>25</v>
      </c>
      <c r="CP20" s="3">
        <v>240</v>
      </c>
      <c r="CQ20" s="113">
        <f>CP23-CP20</f>
        <v>8</v>
      </c>
      <c r="CR20" s="3">
        <v>156</v>
      </c>
      <c r="CS20" s="113">
        <f>CR23-CR20</f>
        <v>24.5</v>
      </c>
      <c r="CT20" s="3">
        <v>173</v>
      </c>
      <c r="CU20" s="113">
        <f>CT23-CT20</f>
        <v>10</v>
      </c>
      <c r="CV20" s="3">
        <v>183</v>
      </c>
      <c r="CW20" s="113">
        <f>CV23-CV20</f>
        <v>5.5</v>
      </c>
      <c r="CX20" s="3">
        <v>179</v>
      </c>
      <c r="CY20" s="113">
        <f>CX23-CX20</f>
        <v>9</v>
      </c>
      <c r="CZ20" s="3">
        <v>170</v>
      </c>
      <c r="DA20" s="112">
        <f>CZ23-CZ20</f>
        <v>6</v>
      </c>
      <c r="DB20" s="8" t="s">
        <v>15</v>
      </c>
      <c r="DC20" s="4">
        <v>26.5</v>
      </c>
      <c r="DD20" s="113">
        <f>DC23-DC20</f>
        <v>3.5</v>
      </c>
      <c r="DE20" s="4">
        <v>163.5</v>
      </c>
      <c r="DF20" s="113">
        <f>DE23-DE20</f>
        <v>4.5</v>
      </c>
      <c r="DG20" s="3">
        <v>18</v>
      </c>
      <c r="DH20" s="113">
        <f>DG23-DG20</f>
        <v>3</v>
      </c>
      <c r="DI20" s="122"/>
      <c r="DJ20" s="122"/>
      <c r="DK20" s="122"/>
      <c r="DL20" s="122"/>
      <c r="DM20" s="3">
        <v>19</v>
      </c>
      <c r="DN20" s="113">
        <f>DM23-DM20</f>
        <v>4</v>
      </c>
      <c r="DO20" s="3">
        <v>26.5</v>
      </c>
      <c r="DP20" s="112">
        <f>DO23-DO20</f>
        <v>3.5</v>
      </c>
      <c r="DQ20" s="8" t="s">
        <v>15</v>
      </c>
      <c r="DR20" s="3">
        <v>126</v>
      </c>
      <c r="DS20" s="113">
        <f>DR23-DR20</f>
        <v>34</v>
      </c>
      <c r="DT20" s="3">
        <v>98</v>
      </c>
      <c r="DU20" s="113">
        <f>DT23-DT20</f>
        <v>34</v>
      </c>
      <c r="DV20" s="3">
        <v>170</v>
      </c>
      <c r="DW20" s="113">
        <f>DV23-DV20</f>
        <v>14</v>
      </c>
      <c r="DX20" s="3">
        <v>179.5</v>
      </c>
      <c r="DY20" s="113">
        <f>DX23-DX20</f>
        <v>3</v>
      </c>
      <c r="DZ20" s="3">
        <v>208</v>
      </c>
      <c r="EA20" s="113">
        <f>DZ23-DZ20</f>
        <v>7.5</v>
      </c>
      <c r="EB20" s="3">
        <v>172</v>
      </c>
      <c r="EC20" s="114">
        <f>EB23-EB20</f>
        <v>8</v>
      </c>
      <c r="ED20" s="4"/>
      <c r="EE20" s="127" t="s">
        <v>56</v>
      </c>
      <c r="EF20" s="8" t="s">
        <v>15</v>
      </c>
      <c r="EG20" s="3">
        <v>93</v>
      </c>
      <c r="EH20" s="113">
        <f>EG23-EG20</f>
        <v>59</v>
      </c>
      <c r="EI20" s="3">
        <v>148</v>
      </c>
      <c r="EJ20" s="113">
        <f>EI23-EI20</f>
        <v>7</v>
      </c>
      <c r="EK20" s="3">
        <v>59.5</v>
      </c>
      <c r="EL20" s="113">
        <f>EK23-EK20</f>
        <v>21.5</v>
      </c>
      <c r="EM20" s="3">
        <v>17</v>
      </c>
      <c r="EN20" s="113">
        <f>EM23-EM20</f>
        <v>21</v>
      </c>
      <c r="EO20" s="3">
        <v>80</v>
      </c>
      <c r="EP20" s="114">
        <f>EO23-EO20</f>
        <v>26</v>
      </c>
      <c r="EQ20" s="3"/>
      <c r="ER20" s="114" t="s">
        <v>211</v>
      </c>
      <c r="ES20" s="3">
        <v>96</v>
      </c>
      <c r="ET20" s="112">
        <f>ES23-ES20</f>
        <v>51</v>
      </c>
      <c r="EU20" s="67" t="s">
        <v>15</v>
      </c>
      <c r="EV20" s="1"/>
      <c r="EW20" s="110"/>
      <c r="EX20" s="1"/>
      <c r="EY20" s="110"/>
      <c r="EZ20" s="4">
        <v>5</v>
      </c>
      <c r="FA20" s="113">
        <f>EZ23-EZ20</f>
        <v>40.5</v>
      </c>
      <c r="FB20" s="122"/>
      <c r="FC20" s="122"/>
      <c r="FD20" s="122"/>
      <c r="FE20" s="122"/>
      <c r="FF20" s="122"/>
      <c r="FG20" s="122"/>
      <c r="FH20" s="122"/>
      <c r="FI20" s="137"/>
      <c r="FJ20" s="8" t="s">
        <v>15</v>
      </c>
      <c r="FK20" s="1"/>
      <c r="FL20" s="110"/>
      <c r="FM20" s="3">
        <v>73.5</v>
      </c>
      <c r="FN20" s="114">
        <f>FM23-FM20</f>
        <v>42.5</v>
      </c>
      <c r="FO20" s="4">
        <v>102</v>
      </c>
      <c r="FP20" s="113">
        <f>FO23-FO20</f>
        <v>42.5</v>
      </c>
      <c r="FQ20" s="4">
        <v>74</v>
      </c>
      <c r="FR20" s="114">
        <f>FQ23-FQ20</f>
        <v>22</v>
      </c>
      <c r="FS20" s="3">
        <v>58</v>
      </c>
      <c r="FT20" s="114">
        <f>FS23-FS20</f>
        <v>23</v>
      </c>
      <c r="FU20" s="1"/>
      <c r="FV20" s="115" t="s">
        <v>51</v>
      </c>
      <c r="FW20" s="4">
        <v>2</v>
      </c>
      <c r="FX20" s="112">
        <f>FW23-FW20</f>
        <v>25</v>
      </c>
      <c r="FY20" s="73"/>
      <c r="FZ20" s="92"/>
      <c r="GA20" s="93"/>
      <c r="GB20" s="81"/>
      <c r="GC20" s="93"/>
      <c r="GD20" s="81"/>
      <c r="GE20" s="93"/>
      <c r="GF20" s="81"/>
      <c r="GG20" s="93"/>
      <c r="GH20" s="81"/>
      <c r="GI20" s="93"/>
      <c r="GJ20" s="81"/>
      <c r="GK20" s="93"/>
      <c r="GL20" s="81"/>
      <c r="GM20" s="93"/>
    </row>
    <row r="21" spans="1:195" x14ac:dyDescent="0.25">
      <c r="A21" s="8" t="s">
        <v>16</v>
      </c>
      <c r="B21" s="3"/>
      <c r="C21" s="113"/>
      <c r="D21" s="3"/>
      <c r="E21" s="113"/>
      <c r="F21" s="3"/>
      <c r="G21" s="113"/>
      <c r="H21" s="3"/>
      <c r="I21" s="113"/>
      <c r="J21" s="3"/>
      <c r="K21" s="113"/>
      <c r="L21" s="3"/>
      <c r="M21" s="113"/>
      <c r="N21" s="3"/>
      <c r="O21" s="112"/>
      <c r="P21" s="8" t="s">
        <v>16</v>
      </c>
      <c r="Q21" s="3"/>
      <c r="R21" s="113"/>
      <c r="S21" s="3"/>
      <c r="T21" s="113"/>
      <c r="U21" s="29"/>
      <c r="V21" s="132"/>
      <c r="W21" s="3"/>
      <c r="X21" s="132"/>
      <c r="Y21" s="3"/>
      <c r="Z21" s="113"/>
      <c r="AA21" s="3"/>
      <c r="AB21" s="132"/>
      <c r="AC21" s="3"/>
      <c r="AD21" s="112"/>
      <c r="AE21" s="8" t="s">
        <v>16</v>
      </c>
      <c r="AF21" s="3"/>
      <c r="AG21" s="113"/>
      <c r="AH21" s="4"/>
      <c r="AI21" s="114"/>
      <c r="AJ21" s="4"/>
      <c r="AK21" s="113"/>
      <c r="AL21" s="3"/>
      <c r="AM21" s="114"/>
      <c r="AN21" s="3"/>
      <c r="AO21" s="113"/>
      <c r="AP21" s="3"/>
      <c r="AQ21" s="113"/>
      <c r="AR21" s="3"/>
      <c r="AS21" s="112"/>
      <c r="AT21" s="8" t="s">
        <v>16</v>
      </c>
      <c r="AU21" s="3"/>
      <c r="AV21" s="113"/>
      <c r="AW21" s="3"/>
      <c r="AX21" s="113"/>
      <c r="AY21" s="3"/>
      <c r="AZ21" s="113"/>
      <c r="BA21" s="3"/>
      <c r="BB21" s="113"/>
      <c r="BC21" s="4"/>
      <c r="BD21" s="113"/>
      <c r="BE21" s="4"/>
      <c r="BF21" s="113"/>
      <c r="BG21" s="4"/>
      <c r="BH21" s="112"/>
      <c r="BI21" s="8" t="s">
        <v>16</v>
      </c>
      <c r="BJ21" s="3"/>
      <c r="BK21" s="113"/>
      <c r="BL21" s="1"/>
      <c r="BM21" s="135"/>
      <c r="BN21" s="3"/>
      <c r="BO21" s="113"/>
      <c r="BP21" s="3"/>
      <c r="BQ21" s="113"/>
      <c r="BR21" s="4"/>
      <c r="BS21" s="113"/>
      <c r="BT21" s="3"/>
      <c r="BU21" s="132"/>
      <c r="BV21" s="3"/>
      <c r="BW21" s="112"/>
      <c r="BX21" s="8" t="s">
        <v>16</v>
      </c>
      <c r="BY21" s="3"/>
      <c r="BZ21" s="113"/>
      <c r="CA21" s="3"/>
      <c r="CB21" s="113"/>
      <c r="CC21" s="3"/>
      <c r="CD21" s="113"/>
      <c r="CE21" s="3"/>
      <c r="CF21" s="113"/>
      <c r="CG21" s="3"/>
      <c r="CH21" s="113"/>
      <c r="CI21" s="3"/>
      <c r="CJ21" s="113"/>
      <c r="CK21" s="3"/>
      <c r="CL21" s="112"/>
      <c r="CM21" s="8" t="s">
        <v>16</v>
      </c>
      <c r="CN21" s="3"/>
      <c r="CO21" s="113"/>
      <c r="CP21" s="3"/>
      <c r="CQ21" s="113"/>
      <c r="CR21" s="3"/>
      <c r="CS21" s="113"/>
      <c r="CT21" s="3"/>
      <c r="CU21" s="113"/>
      <c r="CV21" s="3"/>
      <c r="CW21" s="113"/>
      <c r="CX21" s="3"/>
      <c r="CY21" s="113"/>
      <c r="CZ21" s="3"/>
      <c r="DA21" s="112"/>
      <c r="DB21" s="8" t="s">
        <v>16</v>
      </c>
      <c r="DC21" s="4"/>
      <c r="DD21" s="113"/>
      <c r="DE21" s="4"/>
      <c r="DF21" s="113"/>
      <c r="DG21" s="3"/>
      <c r="DH21" s="113"/>
      <c r="DI21" s="122"/>
      <c r="DJ21" s="122"/>
      <c r="DK21" s="122"/>
      <c r="DL21" s="122"/>
      <c r="DM21" s="3"/>
      <c r="DN21" s="113"/>
      <c r="DO21" s="3"/>
      <c r="DP21" s="112"/>
      <c r="DQ21" s="8" t="s">
        <v>16</v>
      </c>
      <c r="DR21" s="3"/>
      <c r="DS21" s="113"/>
      <c r="DT21" s="3"/>
      <c r="DU21" s="113"/>
      <c r="DV21" s="3"/>
      <c r="DW21" s="113"/>
      <c r="DX21" s="3"/>
      <c r="DY21" s="113"/>
      <c r="DZ21" s="3"/>
      <c r="EA21" s="113"/>
      <c r="EB21" s="3"/>
      <c r="EC21" s="114"/>
      <c r="ED21" s="4"/>
      <c r="EE21" s="127"/>
      <c r="EF21" s="8" t="s">
        <v>16</v>
      </c>
      <c r="EG21" s="3"/>
      <c r="EH21" s="113"/>
      <c r="EI21" s="3"/>
      <c r="EJ21" s="113"/>
      <c r="EK21" s="3"/>
      <c r="EL21" s="113"/>
      <c r="EM21" s="3"/>
      <c r="EN21" s="113"/>
      <c r="EO21" s="3"/>
      <c r="EP21" s="114"/>
      <c r="EQ21" s="3"/>
      <c r="ER21" s="114"/>
      <c r="ES21" s="3"/>
      <c r="ET21" s="112"/>
      <c r="EU21" s="67" t="s">
        <v>16</v>
      </c>
      <c r="EV21" s="1"/>
      <c r="EW21" s="110"/>
      <c r="EX21" s="1"/>
      <c r="EY21" s="110"/>
      <c r="EZ21" s="4"/>
      <c r="FA21" s="113"/>
      <c r="FB21" s="122"/>
      <c r="FC21" s="122"/>
      <c r="FD21" s="122"/>
      <c r="FE21" s="122"/>
      <c r="FF21" s="122"/>
      <c r="FG21" s="122"/>
      <c r="FH21" s="122"/>
      <c r="FI21" s="137"/>
      <c r="FJ21" s="8" t="s">
        <v>16</v>
      </c>
      <c r="FK21" s="3"/>
      <c r="FL21" s="110"/>
      <c r="FM21" s="3">
        <v>110.5</v>
      </c>
      <c r="FN21" s="114"/>
      <c r="FO21" s="4"/>
      <c r="FP21" s="113"/>
      <c r="FQ21" s="2"/>
      <c r="FR21" s="114"/>
      <c r="FS21" s="3"/>
      <c r="FT21" s="114"/>
      <c r="FU21" s="3"/>
      <c r="FV21" s="115"/>
      <c r="FW21" s="4"/>
      <c r="FX21" s="112"/>
      <c r="FY21" s="73"/>
      <c r="FZ21" s="92"/>
      <c r="GA21" s="93"/>
      <c r="GB21" s="81"/>
      <c r="GC21" s="93"/>
      <c r="GD21" s="81"/>
      <c r="GE21" s="93"/>
      <c r="GF21" s="81"/>
      <c r="GG21" s="93"/>
      <c r="GH21" s="81"/>
      <c r="GI21" s="93"/>
      <c r="GJ21" s="81"/>
      <c r="GK21" s="93"/>
      <c r="GL21" s="81"/>
      <c r="GM21" s="93"/>
    </row>
    <row r="22" spans="1:195" x14ac:dyDescent="0.25">
      <c r="A22" s="8" t="s">
        <v>17</v>
      </c>
      <c r="B22" s="3"/>
      <c r="C22" s="113"/>
      <c r="D22" s="3"/>
      <c r="E22" s="113"/>
      <c r="F22" s="3"/>
      <c r="G22" s="113"/>
      <c r="H22" s="3"/>
      <c r="I22" s="113"/>
      <c r="J22" s="3"/>
      <c r="K22" s="113"/>
      <c r="L22" s="3"/>
      <c r="M22" s="113"/>
      <c r="N22" s="3"/>
      <c r="O22" s="112"/>
      <c r="P22" s="8" t="s">
        <v>17</v>
      </c>
      <c r="Q22" s="1"/>
      <c r="R22" s="113"/>
      <c r="S22" s="3"/>
      <c r="T22" s="113"/>
      <c r="U22" s="30"/>
      <c r="V22" s="133"/>
      <c r="W22" s="4"/>
      <c r="X22" s="133"/>
      <c r="Y22" s="3"/>
      <c r="Z22" s="113"/>
      <c r="AA22" s="3"/>
      <c r="AB22" s="133"/>
      <c r="AC22" s="3"/>
      <c r="AD22" s="112"/>
      <c r="AE22" s="8" t="s">
        <v>17</v>
      </c>
      <c r="AF22" s="3"/>
      <c r="AG22" s="113"/>
      <c r="AH22" s="4"/>
      <c r="AI22" s="114"/>
      <c r="AJ22" s="4"/>
      <c r="AK22" s="113"/>
      <c r="AL22" s="3"/>
      <c r="AM22" s="114"/>
      <c r="AN22" s="3"/>
      <c r="AO22" s="113"/>
      <c r="AP22" s="3"/>
      <c r="AQ22" s="113"/>
      <c r="AR22" s="3"/>
      <c r="AS22" s="112"/>
      <c r="AT22" s="8" t="s">
        <v>17</v>
      </c>
      <c r="AU22" s="3"/>
      <c r="AV22" s="113"/>
      <c r="AW22" s="3"/>
      <c r="AX22" s="113"/>
      <c r="AY22" s="3"/>
      <c r="AZ22" s="113"/>
      <c r="BA22" s="3"/>
      <c r="BB22" s="113"/>
      <c r="BC22" s="4"/>
      <c r="BD22" s="113"/>
      <c r="BE22" s="4"/>
      <c r="BF22" s="113"/>
      <c r="BG22" s="4"/>
      <c r="BH22" s="112"/>
      <c r="BI22" s="8" t="s">
        <v>17</v>
      </c>
      <c r="BJ22" s="1"/>
      <c r="BK22" s="113"/>
      <c r="BL22" s="1"/>
      <c r="BM22" s="136"/>
      <c r="BN22" s="3"/>
      <c r="BO22" s="113"/>
      <c r="BP22" s="3"/>
      <c r="BQ22" s="113"/>
      <c r="BR22" s="4"/>
      <c r="BS22" s="113"/>
      <c r="BT22" s="3"/>
      <c r="BU22" s="133"/>
      <c r="BV22" s="3"/>
      <c r="BW22" s="112"/>
      <c r="BX22" s="8" t="s">
        <v>17</v>
      </c>
      <c r="BY22" s="3"/>
      <c r="BZ22" s="113"/>
      <c r="CA22" s="3"/>
      <c r="CB22" s="113"/>
      <c r="CC22" s="3"/>
      <c r="CD22" s="113"/>
      <c r="CE22" s="3"/>
      <c r="CF22" s="113"/>
      <c r="CG22" s="3"/>
      <c r="CH22" s="113"/>
      <c r="CI22" s="3"/>
      <c r="CJ22" s="113"/>
      <c r="CK22" s="3"/>
      <c r="CL22" s="112"/>
      <c r="CM22" s="8" t="s">
        <v>17</v>
      </c>
      <c r="CN22" s="3"/>
      <c r="CO22" s="113"/>
      <c r="CP22" s="3"/>
      <c r="CQ22" s="113"/>
      <c r="CR22" s="3"/>
      <c r="CS22" s="113"/>
      <c r="CT22" s="3"/>
      <c r="CU22" s="113"/>
      <c r="CV22" s="3"/>
      <c r="CW22" s="113"/>
      <c r="CX22" s="3"/>
      <c r="CY22" s="113"/>
      <c r="CZ22" s="3"/>
      <c r="DA22" s="112"/>
      <c r="DB22" s="8" t="s">
        <v>17</v>
      </c>
      <c r="DC22" s="4"/>
      <c r="DD22" s="113"/>
      <c r="DE22" s="4"/>
      <c r="DF22" s="113"/>
      <c r="DG22" s="3"/>
      <c r="DH22" s="113"/>
      <c r="DI22" s="122"/>
      <c r="DJ22" s="122"/>
      <c r="DK22" s="122"/>
      <c r="DL22" s="122"/>
      <c r="DM22" s="3"/>
      <c r="DN22" s="113"/>
      <c r="DO22" s="3"/>
      <c r="DP22" s="112"/>
      <c r="DQ22" s="8" t="s">
        <v>17</v>
      </c>
      <c r="DR22" s="3"/>
      <c r="DS22" s="113"/>
      <c r="DT22" s="3"/>
      <c r="DU22" s="113"/>
      <c r="DV22" s="3"/>
      <c r="DW22" s="113"/>
      <c r="DX22" s="3"/>
      <c r="DY22" s="113"/>
      <c r="DZ22" s="3"/>
      <c r="EA22" s="113"/>
      <c r="EB22" s="3"/>
      <c r="EC22" s="114"/>
      <c r="ED22" s="4"/>
      <c r="EE22" s="127"/>
      <c r="EF22" s="8" t="s">
        <v>17</v>
      </c>
      <c r="EG22" s="3"/>
      <c r="EH22" s="113"/>
      <c r="EI22" s="3"/>
      <c r="EJ22" s="113"/>
      <c r="EK22" s="3"/>
      <c r="EL22" s="113"/>
      <c r="EM22" s="3"/>
      <c r="EN22" s="113"/>
      <c r="EO22" s="4"/>
      <c r="EP22" s="114"/>
      <c r="EQ22" s="3"/>
      <c r="ER22" s="114"/>
      <c r="ES22" s="3"/>
      <c r="ET22" s="112"/>
      <c r="EU22" s="67" t="s">
        <v>17</v>
      </c>
      <c r="EV22" s="1"/>
      <c r="EW22" s="110"/>
      <c r="EX22" s="1"/>
      <c r="EY22" s="110"/>
      <c r="EZ22" s="4"/>
      <c r="FA22" s="113"/>
      <c r="FB22" s="122"/>
      <c r="FC22" s="122"/>
      <c r="FD22" s="122"/>
      <c r="FE22" s="122"/>
      <c r="FF22" s="122"/>
      <c r="FG22" s="122"/>
      <c r="FH22" s="122"/>
      <c r="FI22" s="137"/>
      <c r="FJ22" s="8" t="s">
        <v>17</v>
      </c>
      <c r="FK22" s="3"/>
      <c r="FL22" s="110"/>
      <c r="FM22" s="3">
        <v>112</v>
      </c>
      <c r="FN22" s="114"/>
      <c r="FO22" s="4"/>
      <c r="FP22" s="113"/>
      <c r="FQ22" s="2"/>
      <c r="FR22" s="114"/>
      <c r="FS22" s="3"/>
      <c r="FT22" s="114"/>
      <c r="FU22" s="3"/>
      <c r="FV22" s="115"/>
      <c r="FW22" s="4"/>
      <c r="FX22" s="112"/>
      <c r="FY22" s="73"/>
      <c r="FZ22" s="92"/>
      <c r="GA22" s="93"/>
      <c r="GB22" s="81"/>
      <c r="GC22" s="93"/>
      <c r="GD22" s="81"/>
      <c r="GE22" s="93"/>
      <c r="GF22" s="81"/>
      <c r="GG22" s="93"/>
      <c r="GH22" s="81"/>
      <c r="GI22" s="93"/>
      <c r="GJ22" s="81"/>
      <c r="GK22" s="93"/>
      <c r="GL22" s="81"/>
      <c r="GM22" s="93"/>
    </row>
    <row r="23" spans="1:195" x14ac:dyDescent="0.25">
      <c r="A23" s="31" t="s">
        <v>18</v>
      </c>
      <c r="B23" s="34">
        <v>238</v>
      </c>
      <c r="C23" s="32">
        <f>B24-B23</f>
        <v>1.5</v>
      </c>
      <c r="D23" s="34">
        <v>236</v>
      </c>
      <c r="E23" s="32">
        <f>D24-D23</f>
        <v>2</v>
      </c>
      <c r="F23" s="34">
        <v>264.5</v>
      </c>
      <c r="G23" s="32">
        <f>F24-F23</f>
        <v>1.5</v>
      </c>
      <c r="H23" s="32">
        <v>236</v>
      </c>
      <c r="I23" s="32">
        <f>H24-H23</f>
        <v>1</v>
      </c>
      <c r="J23" s="34">
        <v>254.25</v>
      </c>
      <c r="K23" s="32">
        <f>J24-J23</f>
        <v>0.75</v>
      </c>
      <c r="L23" s="34">
        <v>491</v>
      </c>
      <c r="M23" s="32">
        <f>L24-L23</f>
        <v>1</v>
      </c>
      <c r="N23" s="34">
        <v>373</v>
      </c>
      <c r="O23" s="33">
        <f>N24-N23</f>
        <v>1</v>
      </c>
      <c r="P23" s="31" t="s">
        <v>18</v>
      </c>
      <c r="Q23" s="32">
        <v>226.5</v>
      </c>
      <c r="R23" s="34">
        <f>Q24-Q23</f>
        <v>2</v>
      </c>
      <c r="S23" s="32">
        <v>85.5</v>
      </c>
      <c r="T23" s="34">
        <f>S24-S23</f>
        <v>1.5</v>
      </c>
      <c r="U23" s="46">
        <v>240.5</v>
      </c>
      <c r="V23" s="34">
        <f>U24-U23</f>
        <v>1.5</v>
      </c>
      <c r="W23" s="32">
        <v>205</v>
      </c>
      <c r="X23" s="32">
        <f>W24-W23</f>
        <v>1.25</v>
      </c>
      <c r="Y23" s="32">
        <v>188.5</v>
      </c>
      <c r="Z23" s="32">
        <f>Y24-Y23</f>
        <v>31.5</v>
      </c>
      <c r="AA23" s="32">
        <v>244</v>
      </c>
      <c r="AB23" s="32">
        <f>AA24-AA23</f>
        <v>1.5</v>
      </c>
      <c r="AC23" s="32">
        <v>229</v>
      </c>
      <c r="AD23" s="33">
        <f>AC24-AC23</f>
        <v>7</v>
      </c>
      <c r="AE23" s="31" t="s">
        <v>18</v>
      </c>
      <c r="AF23" s="32">
        <v>226.5</v>
      </c>
      <c r="AG23" s="32">
        <f>AF24-AF23</f>
        <v>2</v>
      </c>
      <c r="AH23" s="34">
        <v>206</v>
      </c>
      <c r="AI23" s="40">
        <f>AH24-AH23</f>
        <v>2</v>
      </c>
      <c r="AJ23" s="34">
        <v>239</v>
      </c>
      <c r="AK23" s="34">
        <f>AJ24-AJ23</f>
        <v>1</v>
      </c>
      <c r="AL23" s="34">
        <v>209</v>
      </c>
      <c r="AM23" s="40">
        <f>AL24-AL23</f>
        <v>2</v>
      </c>
      <c r="AN23" s="32">
        <v>186</v>
      </c>
      <c r="AO23" s="32">
        <f>AN24-AN23</f>
        <v>1.5</v>
      </c>
      <c r="AP23" s="32">
        <v>181</v>
      </c>
      <c r="AQ23" s="32">
        <f>AP24-AP23</f>
        <v>1.5</v>
      </c>
      <c r="AR23" s="32">
        <v>203</v>
      </c>
      <c r="AS23" s="33">
        <f>AR24-AR23</f>
        <v>1</v>
      </c>
      <c r="AT23" s="31" t="s">
        <v>18</v>
      </c>
      <c r="AU23" s="32">
        <v>126</v>
      </c>
      <c r="AV23" s="32">
        <f>AU24-AU23</f>
        <v>1</v>
      </c>
      <c r="AW23" s="32">
        <v>183</v>
      </c>
      <c r="AX23" s="32">
        <f>AW24-AW23</f>
        <v>1</v>
      </c>
      <c r="AY23" s="34">
        <v>126</v>
      </c>
      <c r="AZ23" s="32">
        <f>AY24-AY23</f>
        <v>1</v>
      </c>
      <c r="BA23" s="32">
        <v>133</v>
      </c>
      <c r="BB23" s="32">
        <f>BA24-BA23</f>
        <v>1</v>
      </c>
      <c r="BC23" s="34">
        <v>34.5</v>
      </c>
      <c r="BD23" s="34">
        <f>BC24-BC23</f>
        <v>1.5</v>
      </c>
      <c r="BE23" s="34">
        <v>52.5</v>
      </c>
      <c r="BF23" s="34">
        <f>BE24-BE23</f>
        <v>2.5</v>
      </c>
      <c r="BG23" s="34">
        <v>122</v>
      </c>
      <c r="BH23" s="37">
        <f>BG24-BG23</f>
        <v>1</v>
      </c>
      <c r="BI23" s="31" t="s">
        <v>18</v>
      </c>
      <c r="BJ23" s="32">
        <v>113</v>
      </c>
      <c r="BK23" s="34">
        <f>BJ24-BJ23</f>
        <v>1.5</v>
      </c>
      <c r="BL23" s="36"/>
      <c r="BM23" s="36"/>
      <c r="BN23" s="32">
        <v>4.5</v>
      </c>
      <c r="BO23" s="34">
        <f>BN24-BN23</f>
        <v>1.5</v>
      </c>
      <c r="BP23" s="32">
        <v>38.5</v>
      </c>
      <c r="BQ23" s="32">
        <f>BP24-BP23</f>
        <v>1</v>
      </c>
      <c r="BR23" s="34">
        <v>183</v>
      </c>
      <c r="BS23" s="34">
        <f>BR24-BR23</f>
        <v>2</v>
      </c>
      <c r="BT23" s="32">
        <v>185</v>
      </c>
      <c r="BU23" s="34">
        <f>BT24-BT23</f>
        <v>1</v>
      </c>
      <c r="BV23" s="32">
        <v>87</v>
      </c>
      <c r="BW23" s="33">
        <f>BV24-BV23</f>
        <v>1</v>
      </c>
      <c r="BX23" s="31" t="s">
        <v>18</v>
      </c>
      <c r="BY23" s="32">
        <v>164</v>
      </c>
      <c r="BZ23" s="32">
        <f>BY24-BY23</f>
        <v>36</v>
      </c>
      <c r="CA23" s="32">
        <v>175</v>
      </c>
      <c r="CB23" s="32">
        <f>CA24-CA23</f>
        <v>28</v>
      </c>
      <c r="CC23" s="32">
        <v>193</v>
      </c>
      <c r="CD23" s="32">
        <f>CC24-CC23</f>
        <v>30</v>
      </c>
      <c r="CE23" s="32">
        <v>221.5</v>
      </c>
      <c r="CF23" s="32">
        <f>CE24-CE23</f>
        <v>27.5</v>
      </c>
      <c r="CG23" s="32">
        <v>168</v>
      </c>
      <c r="CH23" s="32">
        <f>CG24-CG23</f>
        <v>30.5</v>
      </c>
      <c r="CI23" s="32">
        <v>238</v>
      </c>
      <c r="CJ23" s="32">
        <f>CI24-CI23</f>
        <v>17</v>
      </c>
      <c r="CK23" s="32">
        <v>228</v>
      </c>
      <c r="CL23" s="33">
        <f>CK24-CK23</f>
        <v>22</v>
      </c>
      <c r="CM23" s="31" t="s">
        <v>18</v>
      </c>
      <c r="CN23" s="32">
        <v>296</v>
      </c>
      <c r="CO23" s="32">
        <f>CN24-CN23</f>
        <v>13</v>
      </c>
      <c r="CP23" s="32">
        <v>248</v>
      </c>
      <c r="CQ23" s="32">
        <f>CP24-CP23</f>
        <v>9</v>
      </c>
      <c r="CR23" s="32">
        <v>180.5</v>
      </c>
      <c r="CS23" s="32">
        <f>CR24-CR23</f>
        <v>12.5</v>
      </c>
      <c r="CT23" s="32">
        <v>183</v>
      </c>
      <c r="CU23" s="32">
        <f>CT24-CT23</f>
        <v>8</v>
      </c>
      <c r="CV23" s="32">
        <v>188.5</v>
      </c>
      <c r="CW23" s="32">
        <f>CV24-CV23</f>
        <v>2.5</v>
      </c>
      <c r="CX23" s="32">
        <v>188</v>
      </c>
      <c r="CY23" s="32">
        <f>CX24-CX23</f>
        <v>7</v>
      </c>
      <c r="CZ23" s="32">
        <v>176</v>
      </c>
      <c r="DA23" s="33">
        <f>CZ24-CZ23</f>
        <v>3</v>
      </c>
      <c r="DB23" s="31" t="s">
        <v>18</v>
      </c>
      <c r="DC23" s="41">
        <v>30</v>
      </c>
      <c r="DD23" s="34">
        <f>DC24-DC23</f>
        <v>2</v>
      </c>
      <c r="DE23" s="34">
        <v>168</v>
      </c>
      <c r="DF23" s="34">
        <f>DE24-DE23</f>
        <v>1</v>
      </c>
      <c r="DG23" s="32">
        <v>21</v>
      </c>
      <c r="DH23" s="34">
        <f>DG24-DG23</f>
        <v>2</v>
      </c>
      <c r="DI23" s="122"/>
      <c r="DJ23" s="122"/>
      <c r="DK23" s="122"/>
      <c r="DL23" s="122"/>
      <c r="DM23" s="32">
        <v>23</v>
      </c>
      <c r="DN23" s="34">
        <f>DM24-DM23</f>
        <v>1.5</v>
      </c>
      <c r="DO23" s="32">
        <v>30</v>
      </c>
      <c r="DP23" s="37">
        <f>DO24-DO23</f>
        <v>1.5</v>
      </c>
      <c r="DQ23" s="31" t="s">
        <v>18</v>
      </c>
      <c r="DR23" s="32">
        <v>160</v>
      </c>
      <c r="DS23" s="32">
        <f>DR24-DR23</f>
        <v>37.5</v>
      </c>
      <c r="DT23" s="32">
        <v>132</v>
      </c>
      <c r="DU23" s="32">
        <f>DT24-DT23</f>
        <v>32</v>
      </c>
      <c r="DV23" s="32">
        <v>184</v>
      </c>
      <c r="DW23" s="32">
        <f>DV24-DV23</f>
        <v>16</v>
      </c>
      <c r="DX23" s="32">
        <v>182.5</v>
      </c>
      <c r="DY23" s="53">
        <f>DX24-DX23</f>
        <v>4</v>
      </c>
      <c r="DZ23" s="32">
        <v>215.5</v>
      </c>
      <c r="EA23" s="32">
        <f>DZ24-DZ23</f>
        <v>1.5</v>
      </c>
      <c r="EB23" s="32">
        <v>180</v>
      </c>
      <c r="EC23" s="34">
        <f>EB24-EB23</f>
        <v>2</v>
      </c>
      <c r="ED23" s="32">
        <v>21</v>
      </c>
      <c r="EE23" s="80">
        <f>ED24-ED23</f>
        <v>34</v>
      </c>
      <c r="EF23" s="31" t="s">
        <v>18</v>
      </c>
      <c r="EG23" s="32">
        <v>152</v>
      </c>
      <c r="EH23" s="32">
        <f>EG24-EG23</f>
        <v>18</v>
      </c>
      <c r="EI23" s="32">
        <v>155</v>
      </c>
      <c r="EJ23" s="32">
        <f>EI24-EI23</f>
        <v>1.5</v>
      </c>
      <c r="EK23" s="32">
        <v>81</v>
      </c>
      <c r="EL23" s="32">
        <f>EK24-EK23</f>
        <v>10</v>
      </c>
      <c r="EM23" s="32">
        <v>38</v>
      </c>
      <c r="EN23" s="32">
        <f>EM24-EM23</f>
        <v>25.5</v>
      </c>
      <c r="EO23" s="32">
        <v>106</v>
      </c>
      <c r="EP23" s="32">
        <f>EO24-EO23</f>
        <v>19</v>
      </c>
      <c r="EQ23" s="32">
        <v>70</v>
      </c>
      <c r="ER23" s="32">
        <f>EQ24-EQ23</f>
        <v>22</v>
      </c>
      <c r="ES23" s="32">
        <v>147</v>
      </c>
      <c r="ET23" s="33">
        <f>ES24-ES23</f>
        <v>19</v>
      </c>
      <c r="EU23" s="71" t="s">
        <v>18</v>
      </c>
      <c r="EV23" s="36"/>
      <c r="EW23" s="36"/>
      <c r="EX23" s="34"/>
      <c r="EY23" s="41" t="s">
        <v>138</v>
      </c>
      <c r="EZ23" s="34">
        <v>45.5</v>
      </c>
      <c r="FA23" s="34">
        <f>EZ24-EZ23</f>
        <v>45.5</v>
      </c>
      <c r="FB23" s="122"/>
      <c r="FC23" s="122"/>
      <c r="FD23" s="122"/>
      <c r="FE23" s="122"/>
      <c r="FF23" s="122"/>
      <c r="FG23" s="122"/>
      <c r="FH23" s="122"/>
      <c r="FI23" s="137"/>
      <c r="FJ23" s="31" t="s">
        <v>18</v>
      </c>
      <c r="FK23" s="32"/>
      <c r="FL23" s="32"/>
      <c r="FM23" s="32">
        <v>116</v>
      </c>
      <c r="FN23" s="32">
        <f>FM24-FM23</f>
        <v>58</v>
      </c>
      <c r="FO23" s="34">
        <v>144.5</v>
      </c>
      <c r="FP23" s="34">
        <f>FO24-FO23</f>
        <v>47.5</v>
      </c>
      <c r="FQ23" s="34">
        <v>96</v>
      </c>
      <c r="FR23" s="34">
        <f>FQ24-FQ23</f>
        <v>52</v>
      </c>
      <c r="FS23" s="32">
        <v>81</v>
      </c>
      <c r="FT23" s="32">
        <f>FS24-FS23</f>
        <v>48.5</v>
      </c>
      <c r="FU23" s="32">
        <v>25</v>
      </c>
      <c r="FV23" s="32">
        <f>FU24-FU23</f>
        <v>48</v>
      </c>
      <c r="FW23" s="34">
        <v>27</v>
      </c>
      <c r="FX23" s="37">
        <f>FW24-FW23</f>
        <v>48</v>
      </c>
      <c r="FY23" s="73"/>
      <c r="FZ23" s="92"/>
      <c r="GA23" s="92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</row>
    <row r="24" spans="1:195" x14ac:dyDescent="0.25">
      <c r="A24" s="8" t="s">
        <v>19</v>
      </c>
      <c r="B24" s="3">
        <v>239.5</v>
      </c>
      <c r="C24" s="113">
        <f>B27-B24</f>
        <v>10.5</v>
      </c>
      <c r="D24" s="3">
        <v>238</v>
      </c>
      <c r="E24" s="113">
        <f>D27-D24</f>
        <v>12</v>
      </c>
      <c r="F24" s="3">
        <v>266</v>
      </c>
      <c r="G24" s="113">
        <f>F27-F24</f>
        <v>12</v>
      </c>
      <c r="H24" s="3">
        <v>237</v>
      </c>
      <c r="I24" s="113">
        <f>H27-H24</f>
        <v>11</v>
      </c>
      <c r="J24" s="3">
        <v>255</v>
      </c>
      <c r="K24" s="113">
        <f>J27-J24</f>
        <v>12</v>
      </c>
      <c r="L24" s="3">
        <v>492</v>
      </c>
      <c r="M24" s="113">
        <f>L27-L24</f>
        <v>12</v>
      </c>
      <c r="N24" s="3">
        <v>374</v>
      </c>
      <c r="O24" s="112">
        <f>N27-N24</f>
        <v>12</v>
      </c>
      <c r="P24" s="8" t="s">
        <v>19</v>
      </c>
      <c r="Q24" s="3">
        <v>228.5</v>
      </c>
      <c r="R24" s="113">
        <f>Q27-Q24</f>
        <v>12.5</v>
      </c>
      <c r="S24" s="3">
        <v>87</v>
      </c>
      <c r="T24" s="113">
        <f>S27-S24</f>
        <v>20</v>
      </c>
      <c r="U24" s="30">
        <v>242</v>
      </c>
      <c r="V24" s="113">
        <f>U27-U24</f>
        <v>10</v>
      </c>
      <c r="W24" s="3">
        <v>206.25</v>
      </c>
      <c r="X24" s="113">
        <f>W27-W24</f>
        <v>9.75</v>
      </c>
      <c r="Y24" s="3">
        <v>220</v>
      </c>
      <c r="Z24" s="113">
        <f>Y27-Y24</f>
        <v>13</v>
      </c>
      <c r="AA24" s="3">
        <v>245.5</v>
      </c>
      <c r="AB24" s="113">
        <f>AA27-AA24</f>
        <v>10.5</v>
      </c>
      <c r="AC24" s="3">
        <v>236</v>
      </c>
      <c r="AD24" s="112">
        <f>AC27-AC24</f>
        <v>11</v>
      </c>
      <c r="AE24" s="8" t="s">
        <v>19</v>
      </c>
      <c r="AF24" s="3">
        <v>228.5</v>
      </c>
      <c r="AG24" s="113">
        <f>AF27-AF24</f>
        <v>11</v>
      </c>
      <c r="AH24" s="4">
        <v>208</v>
      </c>
      <c r="AI24" s="114">
        <f>AH27-AH24</f>
        <v>11.5</v>
      </c>
      <c r="AJ24" s="4">
        <v>240</v>
      </c>
      <c r="AK24" s="113">
        <f>AJ27-AJ24</f>
        <v>16</v>
      </c>
      <c r="AL24" s="3">
        <v>211</v>
      </c>
      <c r="AM24" s="114">
        <f>AL27-AL24</f>
        <v>11</v>
      </c>
      <c r="AN24" s="3">
        <v>187.5</v>
      </c>
      <c r="AO24" s="113">
        <f>AN27-AN24</f>
        <v>10.5</v>
      </c>
      <c r="AP24" s="3">
        <v>182.5</v>
      </c>
      <c r="AQ24" s="113">
        <f>AP27-AP24</f>
        <v>10.5</v>
      </c>
      <c r="AR24" s="3">
        <v>204</v>
      </c>
      <c r="AS24" s="112">
        <f>AR27-AR24</f>
        <v>11</v>
      </c>
      <c r="AT24" s="8" t="s">
        <v>19</v>
      </c>
      <c r="AU24" s="3">
        <v>127</v>
      </c>
      <c r="AV24" s="113">
        <f>AU27-AU24</f>
        <v>11</v>
      </c>
      <c r="AW24" s="3">
        <v>184</v>
      </c>
      <c r="AX24" s="113">
        <f>AW27-AW24</f>
        <v>10</v>
      </c>
      <c r="AY24" s="3">
        <v>127</v>
      </c>
      <c r="AZ24" s="113">
        <f>AY27-AY24</f>
        <v>10.5</v>
      </c>
      <c r="BA24" s="3">
        <v>134</v>
      </c>
      <c r="BB24" s="113">
        <f>BA27-BA24</f>
        <v>10.5</v>
      </c>
      <c r="BC24" s="4">
        <v>36</v>
      </c>
      <c r="BD24" s="113">
        <f>BC27-BC24</f>
        <v>11</v>
      </c>
      <c r="BE24" s="4">
        <v>55</v>
      </c>
      <c r="BF24" s="113">
        <f>BE27-BE24</f>
        <v>11</v>
      </c>
      <c r="BG24" s="4">
        <v>123</v>
      </c>
      <c r="BH24" s="112">
        <f>BG27-BG24</f>
        <v>14</v>
      </c>
      <c r="BI24" s="8" t="s">
        <v>19</v>
      </c>
      <c r="BJ24" s="3">
        <v>114.5</v>
      </c>
      <c r="BK24" s="113">
        <v>16.5</v>
      </c>
      <c r="BL24" s="3">
        <v>20</v>
      </c>
      <c r="BM24" s="113">
        <v>20</v>
      </c>
      <c r="BN24" s="3">
        <v>6</v>
      </c>
      <c r="BO24" s="113">
        <f>BN27-BN24</f>
        <v>16.5</v>
      </c>
      <c r="BP24" s="3">
        <v>39.5</v>
      </c>
      <c r="BQ24" s="113">
        <f>BP27-BP24</f>
        <v>18.5</v>
      </c>
      <c r="BR24" s="4">
        <v>185</v>
      </c>
      <c r="BS24" s="113">
        <f>BR27-BR24</f>
        <v>17</v>
      </c>
      <c r="BT24" s="3">
        <v>186</v>
      </c>
      <c r="BU24" s="131">
        <f>BT27-BT24</f>
        <v>22</v>
      </c>
      <c r="BV24" s="3">
        <v>88</v>
      </c>
      <c r="BW24" s="112">
        <f>BV27-BV24</f>
        <v>20</v>
      </c>
      <c r="BX24" s="8" t="s">
        <v>19</v>
      </c>
      <c r="BY24" s="3">
        <v>200</v>
      </c>
      <c r="BZ24" s="113">
        <f>BY27-BY24</f>
        <v>9</v>
      </c>
      <c r="CA24" s="3">
        <v>203</v>
      </c>
      <c r="CB24" s="113">
        <f>CA27-CA24</f>
        <v>10</v>
      </c>
      <c r="CC24" s="3">
        <v>223</v>
      </c>
      <c r="CD24" s="113">
        <f>CC27-CC24</f>
        <v>9</v>
      </c>
      <c r="CE24" s="3">
        <v>249</v>
      </c>
      <c r="CF24" s="113">
        <f>CE27-CE24</f>
        <v>9.5</v>
      </c>
      <c r="CG24" s="3">
        <v>198.5</v>
      </c>
      <c r="CH24" s="113">
        <f>CG27-CG24</f>
        <v>11</v>
      </c>
      <c r="CI24" s="3">
        <v>255</v>
      </c>
      <c r="CJ24" s="113">
        <f>CI27-CI24</f>
        <v>11</v>
      </c>
      <c r="CK24" s="3">
        <v>250</v>
      </c>
      <c r="CL24" s="112">
        <f>CK27-CK24</f>
        <v>10</v>
      </c>
      <c r="CM24" s="8" t="s">
        <v>19</v>
      </c>
      <c r="CN24" s="3">
        <v>309</v>
      </c>
      <c r="CO24" s="113">
        <f>CN27-CN24</f>
        <v>9</v>
      </c>
      <c r="CP24" s="3">
        <v>257</v>
      </c>
      <c r="CQ24" s="113">
        <f>CP27-CP24</f>
        <v>9</v>
      </c>
      <c r="CR24" s="3">
        <v>193</v>
      </c>
      <c r="CS24" s="113">
        <f>CR27-CR24</f>
        <v>10.5</v>
      </c>
      <c r="CT24" s="3">
        <v>191</v>
      </c>
      <c r="CU24" s="113">
        <f>CT27-CT24</f>
        <v>8</v>
      </c>
      <c r="CV24" s="3">
        <v>191</v>
      </c>
      <c r="CW24" s="113">
        <f>CV27-CV24</f>
        <v>7</v>
      </c>
      <c r="CX24" s="3">
        <v>195</v>
      </c>
      <c r="CY24" s="113">
        <f>CX27-CX24</f>
        <v>10</v>
      </c>
      <c r="CZ24" s="3">
        <v>179</v>
      </c>
      <c r="DA24" s="112">
        <f>CZ27-CZ24</f>
        <v>6.5</v>
      </c>
      <c r="DB24" s="8" t="s">
        <v>19</v>
      </c>
      <c r="DC24" s="4">
        <v>32</v>
      </c>
      <c r="DD24" s="113">
        <f>DC27-DC24</f>
        <v>10.5</v>
      </c>
      <c r="DE24" s="4">
        <v>169</v>
      </c>
      <c r="DF24" s="113">
        <f>DE27-DE24</f>
        <v>10.5</v>
      </c>
      <c r="DG24" s="3">
        <v>23</v>
      </c>
      <c r="DH24" s="113">
        <f>DG27-DG24</f>
        <v>12</v>
      </c>
      <c r="DI24" s="122"/>
      <c r="DJ24" s="122"/>
      <c r="DK24" s="122"/>
      <c r="DL24" s="122"/>
      <c r="DM24" s="3">
        <v>24.5</v>
      </c>
      <c r="DN24" s="113">
        <f>DM27-DM24</f>
        <v>14.5</v>
      </c>
      <c r="DO24" s="3">
        <v>31.5</v>
      </c>
      <c r="DP24" s="112">
        <f>DO27-DO24</f>
        <v>14.5</v>
      </c>
      <c r="DQ24" s="8" t="s">
        <v>19</v>
      </c>
      <c r="DR24" s="3">
        <v>197.5</v>
      </c>
      <c r="DS24" s="113">
        <f>DR27-DR24</f>
        <v>12.5</v>
      </c>
      <c r="DT24" s="3">
        <v>164</v>
      </c>
      <c r="DU24" s="113">
        <f>DT27-DT24</f>
        <v>10</v>
      </c>
      <c r="DV24" s="3">
        <v>200</v>
      </c>
      <c r="DW24" s="113">
        <f>DV27-DV24</f>
        <v>10</v>
      </c>
      <c r="DX24" s="3">
        <v>186.5</v>
      </c>
      <c r="DY24" s="113">
        <f>DX27-DX24</f>
        <v>3</v>
      </c>
      <c r="DZ24" s="3">
        <v>217</v>
      </c>
      <c r="EA24" s="113">
        <f>DZ27-DZ24</f>
        <v>5</v>
      </c>
      <c r="EB24" s="3">
        <v>182</v>
      </c>
      <c r="EC24" s="114">
        <f>EB27-EB24</f>
        <v>6.5</v>
      </c>
      <c r="ED24" s="3">
        <v>55</v>
      </c>
      <c r="EE24" s="158">
        <f>ED27-ED24</f>
        <v>15</v>
      </c>
      <c r="EF24" s="8" t="s">
        <v>19</v>
      </c>
      <c r="EG24" s="3">
        <v>170</v>
      </c>
      <c r="EH24" s="113">
        <f>EG27-EG24</f>
        <v>9</v>
      </c>
      <c r="EI24" s="3">
        <v>156.5</v>
      </c>
      <c r="EJ24" s="113">
        <f>EI27-EI24</f>
        <v>7.5</v>
      </c>
      <c r="EK24" s="3">
        <v>91</v>
      </c>
      <c r="EL24" s="113">
        <f>EK27-EK24</f>
        <v>8</v>
      </c>
      <c r="EM24" s="3">
        <v>63.5</v>
      </c>
      <c r="EN24" s="113">
        <f>EM27-EM24</f>
        <v>7.5</v>
      </c>
      <c r="EO24" s="3">
        <v>125</v>
      </c>
      <c r="EP24" s="113">
        <f>EO27-EO24</f>
        <v>7.5</v>
      </c>
      <c r="EQ24" s="3">
        <v>92</v>
      </c>
      <c r="ER24" s="113">
        <f>EQ27-EQ24</f>
        <v>9</v>
      </c>
      <c r="ES24" s="3">
        <v>166</v>
      </c>
      <c r="ET24" s="112">
        <f>ES27-ES24</f>
        <v>8</v>
      </c>
      <c r="EU24" s="67" t="s">
        <v>19</v>
      </c>
      <c r="EV24" s="1"/>
      <c r="EW24" s="110"/>
      <c r="EX24" s="4">
        <v>69.25</v>
      </c>
      <c r="EY24" s="113">
        <f>EX27-EX24</f>
        <v>10.25</v>
      </c>
      <c r="EZ24" s="4">
        <v>91</v>
      </c>
      <c r="FA24" s="113">
        <f>EZ27-EZ24</f>
        <v>9</v>
      </c>
      <c r="FB24" s="122"/>
      <c r="FC24" s="122"/>
      <c r="FD24" s="122"/>
      <c r="FE24" s="122"/>
      <c r="FF24" s="122"/>
      <c r="FG24" s="122"/>
      <c r="FH24" s="122"/>
      <c r="FI24" s="137"/>
      <c r="FJ24" s="8" t="s">
        <v>19</v>
      </c>
      <c r="FK24" s="3">
        <v>22.5</v>
      </c>
      <c r="FL24" s="113">
        <f>FK27-FK24</f>
        <v>13</v>
      </c>
      <c r="FM24" s="3">
        <v>174</v>
      </c>
      <c r="FN24" s="113">
        <f>FM27-FM24</f>
        <v>15</v>
      </c>
      <c r="FO24" s="4">
        <v>192</v>
      </c>
      <c r="FP24" s="113">
        <f>FO27-FO24</f>
        <v>12</v>
      </c>
      <c r="FQ24" s="4">
        <v>148</v>
      </c>
      <c r="FR24" s="113">
        <f>FQ27-FQ24</f>
        <v>13</v>
      </c>
      <c r="FS24" s="3">
        <v>129.5</v>
      </c>
      <c r="FT24" s="113">
        <f>FS27-FS24</f>
        <v>10.5</v>
      </c>
      <c r="FU24" s="3">
        <v>73</v>
      </c>
      <c r="FV24" s="113">
        <f>FU27-FU24</f>
        <v>10.5</v>
      </c>
      <c r="FW24" s="4">
        <v>75</v>
      </c>
      <c r="FX24" s="112">
        <f>FW27-FW24</f>
        <v>10</v>
      </c>
      <c r="FY24" s="73"/>
      <c r="FZ24" s="92"/>
      <c r="GA24" s="93"/>
      <c r="GB24" s="81"/>
      <c r="GC24" s="93"/>
      <c r="GD24" s="81"/>
      <c r="GE24" s="93"/>
      <c r="GF24" s="81"/>
      <c r="GG24" s="93"/>
      <c r="GH24" s="81"/>
      <c r="GI24" s="93"/>
      <c r="GJ24" s="81"/>
      <c r="GK24" s="93"/>
      <c r="GL24" s="81"/>
      <c r="GM24" s="93"/>
    </row>
    <row r="25" spans="1:195" x14ac:dyDescent="0.25">
      <c r="A25" s="8" t="s">
        <v>20</v>
      </c>
      <c r="B25" s="3"/>
      <c r="C25" s="113"/>
      <c r="D25" s="3"/>
      <c r="E25" s="113"/>
      <c r="F25" s="3"/>
      <c r="G25" s="113"/>
      <c r="H25" s="3"/>
      <c r="I25" s="113"/>
      <c r="J25" s="3"/>
      <c r="K25" s="113"/>
      <c r="L25" s="3"/>
      <c r="M25" s="113"/>
      <c r="N25" s="3"/>
      <c r="O25" s="112"/>
      <c r="P25" s="8" t="s">
        <v>20</v>
      </c>
      <c r="Q25" s="3"/>
      <c r="R25" s="113"/>
      <c r="S25" s="3"/>
      <c r="T25" s="113"/>
      <c r="U25" s="30"/>
      <c r="V25" s="113"/>
      <c r="W25" s="3"/>
      <c r="X25" s="113"/>
      <c r="Y25" s="3"/>
      <c r="Z25" s="113"/>
      <c r="AA25" s="3"/>
      <c r="AB25" s="113"/>
      <c r="AC25" s="3"/>
      <c r="AD25" s="112"/>
      <c r="AE25" s="8" t="s">
        <v>20</v>
      </c>
      <c r="AF25" s="3"/>
      <c r="AG25" s="113"/>
      <c r="AH25" s="4"/>
      <c r="AI25" s="114"/>
      <c r="AJ25" s="4"/>
      <c r="AK25" s="113"/>
      <c r="AL25" s="3"/>
      <c r="AM25" s="114"/>
      <c r="AN25" s="3"/>
      <c r="AO25" s="113"/>
      <c r="AP25" s="3"/>
      <c r="AQ25" s="113"/>
      <c r="AR25" s="3"/>
      <c r="AS25" s="112"/>
      <c r="AT25" s="8" t="s">
        <v>20</v>
      </c>
      <c r="AU25" s="3"/>
      <c r="AV25" s="113"/>
      <c r="AW25" s="3"/>
      <c r="AX25" s="113"/>
      <c r="AY25" s="3"/>
      <c r="AZ25" s="113"/>
      <c r="BA25" s="3"/>
      <c r="BB25" s="113"/>
      <c r="BC25" s="4"/>
      <c r="BD25" s="113"/>
      <c r="BE25" s="4"/>
      <c r="BF25" s="113"/>
      <c r="BG25" s="4"/>
      <c r="BH25" s="112"/>
      <c r="BI25" s="8" t="s">
        <v>20</v>
      </c>
      <c r="BJ25" s="3"/>
      <c r="BK25" s="113"/>
      <c r="BL25" s="1"/>
      <c r="BM25" s="113"/>
      <c r="BN25" s="3"/>
      <c r="BO25" s="113"/>
      <c r="BP25" s="3"/>
      <c r="BQ25" s="113"/>
      <c r="BR25" s="1"/>
      <c r="BS25" s="113"/>
      <c r="BT25" s="3"/>
      <c r="BU25" s="132"/>
      <c r="BV25" s="3"/>
      <c r="BW25" s="112"/>
      <c r="BX25" s="8" t="s">
        <v>20</v>
      </c>
      <c r="BY25" s="3"/>
      <c r="BZ25" s="113"/>
      <c r="CA25" s="3"/>
      <c r="CB25" s="113"/>
      <c r="CC25" s="3"/>
      <c r="CD25" s="113"/>
      <c r="CE25" s="3"/>
      <c r="CF25" s="113"/>
      <c r="CG25" s="3"/>
      <c r="CH25" s="113"/>
      <c r="CI25" s="3"/>
      <c r="CJ25" s="113"/>
      <c r="CK25" s="3"/>
      <c r="CL25" s="112"/>
      <c r="CM25" s="8" t="s">
        <v>20</v>
      </c>
      <c r="CN25" s="3"/>
      <c r="CO25" s="113"/>
      <c r="CP25" s="3"/>
      <c r="CQ25" s="113"/>
      <c r="CR25" s="3"/>
      <c r="CS25" s="113"/>
      <c r="CT25" s="3"/>
      <c r="CU25" s="113"/>
      <c r="CV25" s="3"/>
      <c r="CW25" s="113"/>
      <c r="CX25" s="3"/>
      <c r="CY25" s="113"/>
      <c r="CZ25" s="3"/>
      <c r="DA25" s="112"/>
      <c r="DB25" s="8" t="s">
        <v>20</v>
      </c>
      <c r="DC25" s="4"/>
      <c r="DD25" s="113"/>
      <c r="DE25" s="4"/>
      <c r="DF25" s="113"/>
      <c r="DG25" s="3"/>
      <c r="DH25" s="113"/>
      <c r="DI25" s="122"/>
      <c r="DJ25" s="122"/>
      <c r="DK25" s="122"/>
      <c r="DL25" s="122"/>
      <c r="DM25" s="3"/>
      <c r="DN25" s="113"/>
      <c r="DO25" s="3"/>
      <c r="DP25" s="112"/>
      <c r="DQ25" s="8" t="s">
        <v>20</v>
      </c>
      <c r="DR25" s="3"/>
      <c r="DS25" s="113"/>
      <c r="DT25" s="3"/>
      <c r="DU25" s="113"/>
      <c r="DV25" s="3"/>
      <c r="DW25" s="113"/>
      <c r="DX25" s="3"/>
      <c r="DY25" s="113"/>
      <c r="DZ25" s="3"/>
      <c r="EA25" s="113"/>
      <c r="EB25" s="3"/>
      <c r="EC25" s="114"/>
      <c r="ED25" s="4"/>
      <c r="EE25" s="158"/>
      <c r="EF25" s="8" t="s">
        <v>20</v>
      </c>
      <c r="EG25" s="3"/>
      <c r="EH25" s="113"/>
      <c r="EI25" s="3"/>
      <c r="EJ25" s="113"/>
      <c r="EK25" s="3"/>
      <c r="EL25" s="113"/>
      <c r="EM25" s="3"/>
      <c r="EN25" s="113"/>
      <c r="EO25" s="3"/>
      <c r="EP25" s="113"/>
      <c r="EQ25" s="3"/>
      <c r="ER25" s="113"/>
      <c r="ES25" s="3"/>
      <c r="ET25" s="112"/>
      <c r="EU25" s="67" t="s">
        <v>20</v>
      </c>
      <c r="EV25" s="1"/>
      <c r="EW25" s="110"/>
      <c r="EX25" s="4"/>
      <c r="EY25" s="113"/>
      <c r="EZ25" s="4"/>
      <c r="FA25" s="113"/>
      <c r="FB25" s="122"/>
      <c r="FC25" s="122"/>
      <c r="FD25" s="122"/>
      <c r="FE25" s="122"/>
      <c r="FF25" s="122"/>
      <c r="FG25" s="122"/>
      <c r="FH25" s="122"/>
      <c r="FI25" s="137"/>
      <c r="FJ25" s="8" t="s">
        <v>20</v>
      </c>
      <c r="FK25" s="3"/>
      <c r="FL25" s="113"/>
      <c r="FM25" s="3"/>
      <c r="FN25" s="113"/>
      <c r="FO25" s="4"/>
      <c r="FP25" s="113"/>
      <c r="FQ25" s="4"/>
      <c r="FR25" s="113"/>
      <c r="FS25" s="3"/>
      <c r="FT25" s="113"/>
      <c r="FU25" s="3"/>
      <c r="FV25" s="113"/>
      <c r="FW25" s="4"/>
      <c r="FX25" s="112"/>
      <c r="FY25" s="73"/>
      <c r="FZ25" s="92"/>
      <c r="GA25" s="93"/>
      <c r="GB25" s="81"/>
      <c r="GC25" s="93"/>
      <c r="GD25" s="81"/>
      <c r="GE25" s="93"/>
      <c r="GF25" s="81"/>
      <c r="GG25" s="93"/>
      <c r="GH25" s="81"/>
      <c r="GI25" s="93"/>
      <c r="GJ25" s="81"/>
      <c r="GK25" s="93"/>
      <c r="GL25" s="81"/>
      <c r="GM25" s="93"/>
    </row>
    <row r="26" spans="1:195" x14ac:dyDescent="0.25">
      <c r="A26" s="8" t="s">
        <v>21</v>
      </c>
      <c r="B26" s="3"/>
      <c r="C26" s="113"/>
      <c r="D26" s="3"/>
      <c r="E26" s="113"/>
      <c r="F26" s="3"/>
      <c r="G26" s="113"/>
      <c r="H26" s="3"/>
      <c r="I26" s="113"/>
      <c r="J26" s="3"/>
      <c r="K26" s="113"/>
      <c r="L26" s="3"/>
      <c r="M26" s="113"/>
      <c r="N26" s="3"/>
      <c r="O26" s="112"/>
      <c r="P26" s="8" t="s">
        <v>21</v>
      </c>
      <c r="Q26" s="3"/>
      <c r="R26" s="113"/>
      <c r="S26" s="3"/>
      <c r="T26" s="113"/>
      <c r="U26" s="30"/>
      <c r="V26" s="113"/>
      <c r="W26" s="3"/>
      <c r="X26" s="113"/>
      <c r="Y26" s="3"/>
      <c r="Z26" s="113"/>
      <c r="AA26" s="3"/>
      <c r="AB26" s="113"/>
      <c r="AC26" s="3"/>
      <c r="AD26" s="112"/>
      <c r="AE26" s="8" t="s">
        <v>21</v>
      </c>
      <c r="AF26" s="3"/>
      <c r="AG26" s="113"/>
      <c r="AH26" s="4"/>
      <c r="AI26" s="114"/>
      <c r="AJ26" s="4"/>
      <c r="AK26" s="113"/>
      <c r="AL26" s="3"/>
      <c r="AM26" s="114"/>
      <c r="AN26" s="3"/>
      <c r="AO26" s="113"/>
      <c r="AP26" s="3"/>
      <c r="AQ26" s="113"/>
      <c r="AR26" s="3"/>
      <c r="AS26" s="112"/>
      <c r="AT26" s="8" t="s">
        <v>21</v>
      </c>
      <c r="AU26" s="3"/>
      <c r="AV26" s="113"/>
      <c r="AW26" s="3"/>
      <c r="AX26" s="113"/>
      <c r="AY26" s="3"/>
      <c r="AZ26" s="113"/>
      <c r="BA26" s="3"/>
      <c r="BB26" s="113"/>
      <c r="BC26" s="4"/>
      <c r="BD26" s="113"/>
      <c r="BE26" s="4"/>
      <c r="BF26" s="113"/>
      <c r="BG26" s="4"/>
      <c r="BH26" s="112"/>
      <c r="BI26" s="8" t="s">
        <v>21</v>
      </c>
      <c r="BJ26" s="3"/>
      <c r="BK26" s="113"/>
      <c r="BL26" s="1"/>
      <c r="BM26" s="113"/>
      <c r="BN26" s="3"/>
      <c r="BO26" s="113"/>
      <c r="BP26" s="3"/>
      <c r="BQ26" s="113"/>
      <c r="BR26" s="1"/>
      <c r="BS26" s="113"/>
      <c r="BT26" s="3"/>
      <c r="BU26" s="133"/>
      <c r="BV26" s="3"/>
      <c r="BW26" s="112"/>
      <c r="BX26" s="8" t="s">
        <v>21</v>
      </c>
      <c r="BY26" s="3"/>
      <c r="BZ26" s="113"/>
      <c r="CA26" s="3"/>
      <c r="CB26" s="113"/>
      <c r="CC26" s="3"/>
      <c r="CD26" s="113"/>
      <c r="CE26" s="3"/>
      <c r="CF26" s="113"/>
      <c r="CG26" s="3"/>
      <c r="CH26" s="113"/>
      <c r="CI26" s="3"/>
      <c r="CJ26" s="113"/>
      <c r="CK26" s="3"/>
      <c r="CL26" s="112"/>
      <c r="CM26" s="8" t="s">
        <v>21</v>
      </c>
      <c r="CN26" s="3"/>
      <c r="CO26" s="113"/>
      <c r="CP26" s="3"/>
      <c r="CQ26" s="113"/>
      <c r="CR26" s="3"/>
      <c r="CS26" s="113"/>
      <c r="CT26" s="3"/>
      <c r="CU26" s="113"/>
      <c r="CV26" s="3"/>
      <c r="CW26" s="113"/>
      <c r="CX26" s="3"/>
      <c r="CY26" s="113"/>
      <c r="CZ26" s="3"/>
      <c r="DA26" s="112"/>
      <c r="DB26" s="8" t="s">
        <v>21</v>
      </c>
      <c r="DC26" s="4"/>
      <c r="DD26" s="113"/>
      <c r="DE26" s="4"/>
      <c r="DF26" s="113"/>
      <c r="DG26" s="3"/>
      <c r="DH26" s="113"/>
      <c r="DI26" s="122"/>
      <c r="DJ26" s="122"/>
      <c r="DK26" s="122"/>
      <c r="DL26" s="122"/>
      <c r="DM26" s="3"/>
      <c r="DN26" s="113"/>
      <c r="DO26" s="3"/>
      <c r="DP26" s="112"/>
      <c r="DQ26" s="8" t="s">
        <v>21</v>
      </c>
      <c r="DR26" s="3"/>
      <c r="DS26" s="113"/>
      <c r="DT26" s="3"/>
      <c r="DU26" s="113"/>
      <c r="DV26" s="3"/>
      <c r="DW26" s="113"/>
      <c r="DX26" s="3"/>
      <c r="DY26" s="113"/>
      <c r="DZ26" s="3"/>
      <c r="EA26" s="113"/>
      <c r="EB26" s="3"/>
      <c r="EC26" s="114"/>
      <c r="ED26" s="4"/>
      <c r="EE26" s="158"/>
      <c r="EF26" s="8" t="s">
        <v>21</v>
      </c>
      <c r="EG26" s="3"/>
      <c r="EH26" s="113"/>
      <c r="EI26" s="3"/>
      <c r="EJ26" s="113"/>
      <c r="EK26" s="3"/>
      <c r="EL26" s="113"/>
      <c r="EM26" s="3"/>
      <c r="EN26" s="113"/>
      <c r="EO26" s="3"/>
      <c r="EP26" s="113"/>
      <c r="EQ26" s="3"/>
      <c r="ER26" s="113"/>
      <c r="ES26" s="3"/>
      <c r="ET26" s="112"/>
      <c r="EU26" s="67" t="s">
        <v>21</v>
      </c>
      <c r="EV26" s="1"/>
      <c r="EW26" s="110"/>
      <c r="EX26" s="4"/>
      <c r="EY26" s="113"/>
      <c r="EZ26" s="4"/>
      <c r="FA26" s="113"/>
      <c r="FB26" s="122"/>
      <c r="FC26" s="122"/>
      <c r="FD26" s="122"/>
      <c r="FE26" s="122"/>
      <c r="FF26" s="122"/>
      <c r="FG26" s="122"/>
      <c r="FH26" s="122"/>
      <c r="FI26" s="137"/>
      <c r="FJ26" s="8" t="s">
        <v>21</v>
      </c>
      <c r="FK26" s="3"/>
      <c r="FL26" s="113"/>
      <c r="FM26" s="3"/>
      <c r="FN26" s="113"/>
      <c r="FO26" s="4"/>
      <c r="FP26" s="113"/>
      <c r="FQ26" s="4"/>
      <c r="FR26" s="113"/>
      <c r="FS26" s="3"/>
      <c r="FT26" s="113"/>
      <c r="FU26" s="3"/>
      <c r="FV26" s="113"/>
      <c r="FW26" s="4"/>
      <c r="FX26" s="112"/>
      <c r="FY26" s="73"/>
      <c r="FZ26" s="92"/>
      <c r="GA26" s="93"/>
      <c r="GB26" s="81"/>
      <c r="GC26" s="93"/>
      <c r="GD26" s="81"/>
      <c r="GE26" s="93"/>
      <c r="GF26" s="81"/>
      <c r="GG26" s="93"/>
      <c r="GH26" s="81"/>
      <c r="GI26" s="93"/>
      <c r="GJ26" s="81"/>
      <c r="GK26" s="93"/>
      <c r="GL26" s="81"/>
      <c r="GM26" s="93"/>
    </row>
    <row r="27" spans="1:195" ht="15.75" thickBot="1" x14ac:dyDescent="0.3">
      <c r="A27" s="10" t="s">
        <v>22</v>
      </c>
      <c r="B27" s="11">
        <v>250</v>
      </c>
      <c r="C27" s="11">
        <f>268-B27</f>
        <v>18</v>
      </c>
      <c r="D27" s="11">
        <v>250</v>
      </c>
      <c r="E27" s="11">
        <f>264-D27</f>
        <v>14</v>
      </c>
      <c r="F27" s="11">
        <v>278</v>
      </c>
      <c r="G27" s="11">
        <f>295-F27</f>
        <v>17</v>
      </c>
      <c r="H27" s="11">
        <v>248</v>
      </c>
      <c r="I27" s="11">
        <f>267-H27</f>
        <v>19</v>
      </c>
      <c r="J27" s="11">
        <v>267</v>
      </c>
      <c r="K27" s="11">
        <f>283-J27</f>
        <v>16</v>
      </c>
      <c r="L27" s="11">
        <v>504</v>
      </c>
      <c r="M27" s="11">
        <f>518-L27</f>
        <v>14</v>
      </c>
      <c r="N27" s="11">
        <v>386</v>
      </c>
      <c r="O27" s="15">
        <f>400-N27</f>
        <v>14</v>
      </c>
      <c r="P27" s="10" t="s">
        <v>22</v>
      </c>
      <c r="Q27" s="11">
        <v>241</v>
      </c>
      <c r="R27" s="11">
        <v>27.5</v>
      </c>
      <c r="S27" s="11">
        <v>107</v>
      </c>
      <c r="T27" s="11">
        <f>127-S27</f>
        <v>20</v>
      </c>
      <c r="U27" s="11">
        <v>252</v>
      </c>
      <c r="V27" s="11">
        <f>272-U27</f>
        <v>20</v>
      </c>
      <c r="W27" s="11">
        <v>216</v>
      </c>
      <c r="X27" s="11">
        <f>230.5-W27</f>
        <v>14.5</v>
      </c>
      <c r="Y27" s="11">
        <v>233</v>
      </c>
      <c r="Z27" s="11">
        <f>236-Y27</f>
        <v>3</v>
      </c>
      <c r="AA27" s="11">
        <v>256</v>
      </c>
      <c r="AB27" s="11">
        <f>273-AA27</f>
        <v>17</v>
      </c>
      <c r="AC27" s="11">
        <v>247</v>
      </c>
      <c r="AD27" s="15">
        <f>265.5-AC27</f>
        <v>18.5</v>
      </c>
      <c r="AE27" s="10" t="s">
        <v>22</v>
      </c>
      <c r="AF27" s="11">
        <v>239.5</v>
      </c>
      <c r="AG27" s="11">
        <f>268.5-AF27</f>
        <v>29</v>
      </c>
      <c r="AH27" s="12">
        <v>219.5</v>
      </c>
      <c r="AI27" s="12">
        <v>25.5</v>
      </c>
      <c r="AJ27" s="12">
        <v>256</v>
      </c>
      <c r="AK27" s="12">
        <v>22</v>
      </c>
      <c r="AL27" s="11">
        <v>222</v>
      </c>
      <c r="AM27" s="11">
        <v>29</v>
      </c>
      <c r="AN27" s="11">
        <v>198</v>
      </c>
      <c r="AO27" s="11">
        <f>231-AN27</f>
        <v>33</v>
      </c>
      <c r="AP27" s="11">
        <v>193</v>
      </c>
      <c r="AQ27" s="11">
        <f>225-AP27</f>
        <v>32</v>
      </c>
      <c r="AR27" s="11">
        <v>215</v>
      </c>
      <c r="AS27" s="15">
        <f>240-AR27</f>
        <v>25</v>
      </c>
      <c r="AT27" s="10" t="s">
        <v>22</v>
      </c>
      <c r="AU27" s="11">
        <v>138</v>
      </c>
      <c r="AV27" s="11">
        <f>167-AU27</f>
        <v>29</v>
      </c>
      <c r="AW27" s="11">
        <v>194</v>
      </c>
      <c r="AX27" s="11">
        <f>220-AW27</f>
        <v>26</v>
      </c>
      <c r="AY27" s="11">
        <v>137.5</v>
      </c>
      <c r="AZ27" s="11">
        <f>162-AY27</f>
        <v>24.5</v>
      </c>
      <c r="BA27" s="11">
        <v>144.5</v>
      </c>
      <c r="BB27" s="11">
        <f>172-BA27</f>
        <v>27.5</v>
      </c>
      <c r="BC27" s="12">
        <v>47</v>
      </c>
      <c r="BD27" s="12">
        <f>71-BC27</f>
        <v>24</v>
      </c>
      <c r="BE27" s="12">
        <v>66</v>
      </c>
      <c r="BF27" s="12">
        <f>94-BE27</f>
        <v>28</v>
      </c>
      <c r="BG27" s="12">
        <v>137</v>
      </c>
      <c r="BH27" s="21">
        <f>161-BG27</f>
        <v>24</v>
      </c>
      <c r="BI27" s="10" t="s">
        <v>22</v>
      </c>
      <c r="BJ27" s="11">
        <v>124.5</v>
      </c>
      <c r="BK27" s="11">
        <f>152.5-BJ27</f>
        <v>28</v>
      </c>
      <c r="BL27" s="11">
        <v>40</v>
      </c>
      <c r="BM27" s="11">
        <f>58-BL27</f>
        <v>18</v>
      </c>
      <c r="BN27" s="11">
        <v>22.5</v>
      </c>
      <c r="BO27" s="11">
        <f>44-BN27</f>
        <v>21.5</v>
      </c>
      <c r="BP27" s="11">
        <v>58</v>
      </c>
      <c r="BQ27" s="11">
        <f>102-BP27</f>
        <v>44</v>
      </c>
      <c r="BR27" s="12">
        <v>202</v>
      </c>
      <c r="BS27" s="11">
        <f>218-BR27</f>
        <v>16</v>
      </c>
      <c r="BT27" s="11">
        <v>208</v>
      </c>
      <c r="BU27" s="11">
        <f>212.5-BT27</f>
        <v>4.5</v>
      </c>
      <c r="BV27" s="11">
        <v>108</v>
      </c>
      <c r="BW27" s="15">
        <f>126-BV27</f>
        <v>18</v>
      </c>
      <c r="BX27" s="10" t="s">
        <v>22</v>
      </c>
      <c r="BY27" s="11">
        <v>209</v>
      </c>
      <c r="BZ27" s="11">
        <f>230-209</f>
        <v>21</v>
      </c>
      <c r="CA27" s="11">
        <v>213</v>
      </c>
      <c r="CB27" s="11">
        <f>230.5-CA27</f>
        <v>17.5</v>
      </c>
      <c r="CC27" s="11">
        <v>232</v>
      </c>
      <c r="CD27" s="11">
        <f>249-CC27</f>
        <v>17</v>
      </c>
      <c r="CE27" s="11">
        <v>258.5</v>
      </c>
      <c r="CF27" s="11">
        <f>276-CE27</f>
        <v>17.5</v>
      </c>
      <c r="CG27" s="11">
        <v>209.5</v>
      </c>
      <c r="CH27" s="11">
        <f>222-CG27</f>
        <v>12.5</v>
      </c>
      <c r="CI27" s="11">
        <v>266</v>
      </c>
      <c r="CJ27" s="11">
        <f>281-CI27</f>
        <v>15</v>
      </c>
      <c r="CK27" s="11">
        <v>260</v>
      </c>
      <c r="CL27" s="15">
        <f>274-CK27</f>
        <v>14</v>
      </c>
      <c r="CM27" s="10" t="s">
        <v>22</v>
      </c>
      <c r="CN27" s="11">
        <v>318</v>
      </c>
      <c r="CO27" s="11">
        <f>335.5-CN27</f>
        <v>17.5</v>
      </c>
      <c r="CP27" s="11">
        <v>266</v>
      </c>
      <c r="CQ27" s="11">
        <f>285-CP27</f>
        <v>19</v>
      </c>
      <c r="CR27" s="11">
        <v>203.5</v>
      </c>
      <c r="CS27" s="11">
        <f>224-CR27</f>
        <v>20.5</v>
      </c>
      <c r="CT27" s="11">
        <v>199</v>
      </c>
      <c r="CU27" s="11">
        <f>220-199</f>
        <v>21</v>
      </c>
      <c r="CV27" s="11">
        <v>198</v>
      </c>
      <c r="CW27" s="11">
        <v>22</v>
      </c>
      <c r="CX27" s="11">
        <v>205</v>
      </c>
      <c r="CY27" s="11">
        <f>223-CX27</f>
        <v>18</v>
      </c>
      <c r="CZ27" s="11">
        <v>185.5</v>
      </c>
      <c r="DA27" s="15">
        <f>211-CZ27</f>
        <v>25.5</v>
      </c>
      <c r="DB27" s="10" t="s">
        <v>22</v>
      </c>
      <c r="DC27" s="12">
        <v>42.5</v>
      </c>
      <c r="DD27" s="12">
        <v>24.5</v>
      </c>
      <c r="DE27" s="12">
        <v>179.5</v>
      </c>
      <c r="DF27" s="12">
        <v>33</v>
      </c>
      <c r="DG27" s="11">
        <v>35</v>
      </c>
      <c r="DH27" s="11">
        <v>27</v>
      </c>
      <c r="DI27" s="123"/>
      <c r="DJ27" s="123"/>
      <c r="DK27" s="123"/>
      <c r="DL27" s="123"/>
      <c r="DM27" s="11">
        <v>39</v>
      </c>
      <c r="DN27" s="11">
        <f>64.5-DM27</f>
        <v>25.5</v>
      </c>
      <c r="DO27" s="11">
        <v>46</v>
      </c>
      <c r="DP27" s="15">
        <f>72-DO27</f>
        <v>26</v>
      </c>
      <c r="DQ27" s="10" t="s">
        <v>22</v>
      </c>
      <c r="DR27" s="11">
        <v>210</v>
      </c>
      <c r="DS27" s="11">
        <f>221-DR27</f>
        <v>11</v>
      </c>
      <c r="DT27" s="11">
        <v>174</v>
      </c>
      <c r="DU27" s="11">
        <f>190-DT27</f>
        <v>16</v>
      </c>
      <c r="DV27" s="11">
        <v>210</v>
      </c>
      <c r="DW27" s="11">
        <f>224-DV27</f>
        <v>14</v>
      </c>
      <c r="DX27" s="11">
        <v>189.5</v>
      </c>
      <c r="DY27" s="11">
        <f>211-DX27</f>
        <v>21.5</v>
      </c>
      <c r="DZ27" s="11">
        <v>222</v>
      </c>
      <c r="EA27" s="11">
        <f>247-222</f>
        <v>25</v>
      </c>
      <c r="EB27" s="11">
        <v>188.5</v>
      </c>
      <c r="EC27" s="12">
        <f>212-EB27</f>
        <v>23.5</v>
      </c>
      <c r="ED27" s="12">
        <v>70</v>
      </c>
      <c r="EE27" s="76">
        <v>8</v>
      </c>
      <c r="EF27" s="10" t="s">
        <v>22</v>
      </c>
      <c r="EG27" s="11">
        <v>179</v>
      </c>
      <c r="EH27" s="11">
        <f>206.5-EG27</f>
        <v>27.5</v>
      </c>
      <c r="EI27" s="11">
        <v>164</v>
      </c>
      <c r="EJ27" s="11">
        <f>188-EI27</f>
        <v>24</v>
      </c>
      <c r="EK27" s="11">
        <v>99</v>
      </c>
      <c r="EL27" s="11">
        <f>132-99</f>
        <v>33</v>
      </c>
      <c r="EM27" s="11">
        <v>71</v>
      </c>
      <c r="EN27" s="11">
        <f>103.5-EM27</f>
        <v>32.5</v>
      </c>
      <c r="EO27" s="11">
        <v>132.5</v>
      </c>
      <c r="EP27" s="11">
        <v>33.5</v>
      </c>
      <c r="EQ27" s="11">
        <v>101</v>
      </c>
      <c r="ER27" s="11">
        <v>33.5</v>
      </c>
      <c r="ES27" s="11">
        <v>174</v>
      </c>
      <c r="ET27" s="15">
        <f>216-ES27</f>
        <v>42</v>
      </c>
      <c r="EU27" s="72" t="s">
        <v>22</v>
      </c>
      <c r="EV27" s="13"/>
      <c r="EW27" s="13" t="s">
        <v>74</v>
      </c>
      <c r="EX27" s="12">
        <v>79.5</v>
      </c>
      <c r="EY27" s="12">
        <v>36.5</v>
      </c>
      <c r="EZ27" s="12">
        <v>100</v>
      </c>
      <c r="FA27" s="12">
        <f>131.5-EZ27</f>
        <v>31.5</v>
      </c>
      <c r="FB27" s="123"/>
      <c r="FC27" s="123"/>
      <c r="FD27" s="123"/>
      <c r="FE27" s="123"/>
      <c r="FF27" s="123"/>
      <c r="FG27" s="123"/>
      <c r="FH27" s="123"/>
      <c r="FI27" s="138"/>
      <c r="FJ27" s="10" t="s">
        <v>22</v>
      </c>
      <c r="FK27" s="11">
        <v>35.5</v>
      </c>
      <c r="FL27" s="11">
        <f>51-FK27</f>
        <v>15.5</v>
      </c>
      <c r="FM27" s="11">
        <v>189</v>
      </c>
      <c r="FN27" s="11">
        <f>204-FM27</f>
        <v>15</v>
      </c>
      <c r="FO27" s="12">
        <v>204</v>
      </c>
      <c r="FP27" s="12">
        <f>226.5-FO27</f>
        <v>22.5</v>
      </c>
      <c r="FQ27" s="12">
        <v>161</v>
      </c>
      <c r="FR27" s="12">
        <f>189-FQ27</f>
        <v>28</v>
      </c>
      <c r="FS27" s="11">
        <v>140</v>
      </c>
      <c r="FT27" s="11">
        <f>172-FS27</f>
        <v>32</v>
      </c>
      <c r="FU27" s="11">
        <v>83.5</v>
      </c>
      <c r="FV27" s="11">
        <f>110-FU27</f>
        <v>26.5</v>
      </c>
      <c r="FW27" s="12">
        <v>85</v>
      </c>
      <c r="FX27" s="21">
        <f>131.5-FW27</f>
        <v>46.5</v>
      </c>
      <c r="FY27" s="73"/>
      <c r="FZ27" s="92"/>
      <c r="GA27" s="92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</row>
    <row r="28" spans="1:195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7"/>
      <c r="Q28" s="18"/>
      <c r="R28" s="18"/>
      <c r="S28" s="19"/>
      <c r="T28" s="19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7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7"/>
      <c r="AU28" s="19"/>
      <c r="AV28" s="19"/>
      <c r="AW28" s="19"/>
      <c r="AX28" s="19"/>
      <c r="AY28" s="18"/>
      <c r="AZ28" s="18"/>
      <c r="BA28" s="19"/>
      <c r="BB28" s="19"/>
      <c r="BC28" s="19"/>
      <c r="BD28" s="19"/>
      <c r="BE28" s="18"/>
      <c r="BF28" s="18"/>
      <c r="BG28" s="18"/>
      <c r="BH28" s="18"/>
      <c r="BI28" s="17"/>
      <c r="BJ28" s="22"/>
      <c r="BK28" s="22"/>
      <c r="BL28" s="19"/>
      <c r="BM28" s="19"/>
      <c r="BN28" s="19"/>
      <c r="BO28" s="19"/>
      <c r="BP28" s="22"/>
      <c r="BQ28" s="22"/>
      <c r="BR28" s="23"/>
      <c r="BS28" s="23"/>
      <c r="BT28" s="24"/>
      <c r="BU28" s="24"/>
      <c r="BV28" s="22"/>
      <c r="BW28" s="22"/>
      <c r="BX28" s="17"/>
      <c r="BY28" s="18"/>
      <c r="BZ28" s="18"/>
      <c r="CA28" s="18"/>
      <c r="CB28" s="18"/>
      <c r="CC28" s="22"/>
      <c r="CD28" s="22"/>
      <c r="CE28" s="18"/>
      <c r="CF28" s="18"/>
      <c r="CG28" s="18"/>
      <c r="CH28" s="18"/>
      <c r="CI28" s="22"/>
      <c r="CJ28" s="22"/>
      <c r="CK28" s="22"/>
      <c r="CL28" s="22"/>
      <c r="CM28" s="17"/>
      <c r="CN28" s="22"/>
      <c r="CO28" s="22"/>
      <c r="CP28" s="22"/>
      <c r="CQ28" s="22"/>
      <c r="CR28" s="22"/>
      <c r="CS28" s="22"/>
      <c r="CT28" s="18"/>
      <c r="CU28" s="18"/>
      <c r="CV28" s="22"/>
      <c r="CW28" s="22"/>
      <c r="CX28" s="22"/>
      <c r="CY28" s="22"/>
      <c r="CZ28" s="22"/>
      <c r="DA28" s="22"/>
      <c r="DB28" s="17"/>
      <c r="DC28" s="22"/>
      <c r="DD28" s="22"/>
      <c r="DE28" s="22"/>
      <c r="DF28" s="22"/>
      <c r="DG28" s="22"/>
      <c r="DH28" s="22"/>
      <c r="DI28" s="18"/>
      <c r="DJ28" s="18"/>
      <c r="DK28" s="22"/>
      <c r="DL28" s="22"/>
      <c r="DM28" s="22"/>
      <c r="DN28" s="22"/>
      <c r="DO28" s="22"/>
      <c r="DP28" s="22"/>
      <c r="DQ28" s="17"/>
      <c r="DR28" s="22"/>
      <c r="DS28" s="22"/>
      <c r="DT28" s="22"/>
      <c r="DU28" s="22"/>
      <c r="DV28" s="22"/>
      <c r="DW28" s="22"/>
      <c r="DX28" s="18"/>
      <c r="DY28" s="18"/>
      <c r="DZ28" s="22"/>
      <c r="EA28" s="22"/>
      <c r="EB28" s="22"/>
      <c r="EC28" s="22"/>
      <c r="ED28" s="22"/>
      <c r="EE28" s="22"/>
      <c r="EF28" s="17"/>
      <c r="EG28" s="22"/>
      <c r="EH28" s="22"/>
      <c r="EI28" s="22"/>
      <c r="EJ28" s="22"/>
      <c r="EK28" s="22"/>
      <c r="EL28" s="22"/>
      <c r="EM28" s="18"/>
      <c r="EN28" s="18"/>
      <c r="EO28" s="22"/>
      <c r="EP28" s="22"/>
      <c r="EQ28" s="22"/>
      <c r="ER28" s="22"/>
      <c r="ES28" s="22"/>
      <c r="ET28" s="22"/>
      <c r="EU28" s="17"/>
      <c r="EV28" s="22"/>
      <c r="EW28" s="22"/>
      <c r="EX28" s="22"/>
      <c r="EY28" s="22"/>
      <c r="EZ28" s="22"/>
      <c r="FA28" s="22"/>
      <c r="FB28" s="18"/>
      <c r="FC28" s="18"/>
      <c r="FD28" s="22"/>
      <c r="FE28" s="22"/>
      <c r="FF28" s="22"/>
      <c r="FG28" s="22"/>
      <c r="FH28" s="22"/>
      <c r="FI28" s="22"/>
      <c r="FJ28" s="17"/>
      <c r="FK28" s="22"/>
      <c r="FL28" s="22"/>
      <c r="FM28" s="22"/>
      <c r="FN28" s="22"/>
      <c r="FO28" s="22"/>
      <c r="FP28" s="22"/>
      <c r="FQ28" s="18"/>
      <c r="FR28" s="18"/>
      <c r="FS28" s="22"/>
      <c r="FT28" s="22"/>
      <c r="FU28" s="22"/>
      <c r="FV28" s="22"/>
      <c r="FW28" s="22"/>
      <c r="FX28" s="22"/>
      <c r="FY28" s="73"/>
      <c r="FZ28" s="74"/>
      <c r="GA28" s="74"/>
      <c r="GB28" s="74"/>
      <c r="GC28" s="74"/>
      <c r="GD28" s="74"/>
      <c r="GE28" s="74"/>
      <c r="GF28" s="81"/>
      <c r="GG28" s="81"/>
      <c r="GH28" s="74"/>
      <c r="GI28" s="74"/>
      <c r="GJ28" s="74"/>
      <c r="GK28" s="74"/>
      <c r="GL28" s="74"/>
      <c r="GM28" s="74"/>
    </row>
    <row r="29" spans="1:195" ht="15.75" thickBot="1" x14ac:dyDescent="0.3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7"/>
      <c r="Q29" s="18"/>
      <c r="R29" s="18"/>
      <c r="S29" s="19"/>
      <c r="T29" s="19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7"/>
      <c r="AF29" s="22"/>
      <c r="AG29" s="22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7"/>
      <c r="AU29" s="19"/>
      <c r="AV29" s="19"/>
      <c r="AW29" s="19"/>
      <c r="AX29" s="19"/>
      <c r="AY29" s="18"/>
      <c r="AZ29" s="18"/>
      <c r="BA29" s="19"/>
      <c r="BB29" s="19"/>
      <c r="BC29" s="19"/>
      <c r="BD29" s="19"/>
      <c r="BE29" s="18"/>
      <c r="BF29" s="18"/>
      <c r="BG29" s="18"/>
      <c r="BH29" s="18"/>
      <c r="BI29" s="17"/>
      <c r="BJ29" s="22"/>
      <c r="BK29" s="22"/>
      <c r="BL29" s="19"/>
      <c r="BM29" s="19"/>
      <c r="BN29" s="19"/>
      <c r="BO29" s="19"/>
      <c r="BP29" s="22"/>
      <c r="BQ29" s="22"/>
      <c r="BR29" s="23"/>
      <c r="BS29" s="23"/>
      <c r="BT29" s="24"/>
      <c r="BU29" s="24"/>
      <c r="BV29" s="22"/>
      <c r="BW29" s="22"/>
      <c r="BX29" s="17"/>
      <c r="BY29" s="18"/>
      <c r="BZ29" s="18"/>
      <c r="CA29" s="18"/>
      <c r="CB29" s="18"/>
      <c r="CC29" s="22"/>
      <c r="CD29" s="22"/>
      <c r="CE29" s="18"/>
      <c r="CF29" s="18"/>
      <c r="CG29" s="18"/>
      <c r="CH29" s="18"/>
      <c r="CI29" s="22"/>
      <c r="CJ29" s="22"/>
      <c r="CK29" s="22"/>
      <c r="CL29" s="22"/>
      <c r="CM29" s="17"/>
      <c r="CN29" s="22"/>
      <c r="CO29" s="22"/>
      <c r="CP29" s="22"/>
      <c r="CQ29" s="22"/>
      <c r="CR29" s="22"/>
      <c r="CS29" s="22"/>
      <c r="CT29" s="18"/>
      <c r="CU29" s="18"/>
      <c r="CV29" s="22"/>
      <c r="CW29" s="22"/>
      <c r="CX29" s="22"/>
      <c r="CY29" s="22"/>
      <c r="CZ29" s="22"/>
      <c r="DA29" s="22"/>
      <c r="DB29" s="17"/>
      <c r="DC29" s="22"/>
      <c r="DD29" s="22"/>
      <c r="DE29" s="22"/>
      <c r="DF29" s="22"/>
      <c r="DG29" s="22"/>
      <c r="DH29" s="22"/>
      <c r="DI29" s="18"/>
      <c r="DJ29" s="18"/>
      <c r="DK29" s="22"/>
      <c r="DL29" s="22"/>
      <c r="DM29" s="22"/>
      <c r="DN29" s="22"/>
      <c r="DO29" s="22"/>
      <c r="DP29" s="22"/>
      <c r="DQ29" s="17"/>
      <c r="DR29" s="22"/>
      <c r="DS29" s="22"/>
      <c r="DT29" s="22"/>
      <c r="DU29" s="22"/>
      <c r="DV29" s="22"/>
      <c r="DW29" s="22"/>
      <c r="DX29" s="18"/>
      <c r="DY29" s="18"/>
      <c r="DZ29" s="22"/>
      <c r="EA29" s="22"/>
      <c r="EB29" s="22"/>
      <c r="EC29" s="22"/>
      <c r="ED29" s="22"/>
      <c r="EE29" s="22"/>
      <c r="EF29" s="17"/>
      <c r="EG29" s="22"/>
      <c r="EH29" s="22"/>
      <c r="EI29" s="22"/>
      <c r="EJ29" s="22"/>
      <c r="EK29" s="22"/>
      <c r="EL29" s="22"/>
      <c r="EM29" s="18"/>
      <c r="EN29" s="18"/>
      <c r="EO29" s="22"/>
      <c r="EP29" s="22"/>
      <c r="EQ29" s="22"/>
      <c r="ER29" s="22"/>
      <c r="ES29" s="22"/>
      <c r="ET29" s="22"/>
      <c r="EU29" s="17"/>
      <c r="EV29" s="22"/>
      <c r="EW29" s="22"/>
      <c r="EX29" s="22"/>
      <c r="EY29" s="22"/>
      <c r="EZ29" s="22"/>
      <c r="FA29" s="22"/>
      <c r="FB29" s="18"/>
      <c r="FC29" s="18"/>
      <c r="FD29" s="22"/>
      <c r="FE29" s="22"/>
      <c r="FF29" s="22"/>
      <c r="FG29" s="22"/>
      <c r="FH29" s="22"/>
      <c r="FI29" s="22"/>
      <c r="FJ29" s="17"/>
      <c r="FK29" s="22"/>
      <c r="FL29" s="22"/>
      <c r="FM29" s="22"/>
      <c r="FN29" s="22"/>
      <c r="FO29" s="22"/>
      <c r="FP29" s="22"/>
      <c r="FQ29" s="18"/>
      <c r="FR29" s="18"/>
      <c r="FS29" s="22"/>
      <c r="FT29" s="22"/>
      <c r="FU29" s="22"/>
      <c r="FV29" s="22"/>
      <c r="FW29" s="22"/>
      <c r="FX29" s="22"/>
      <c r="FY29" s="73"/>
      <c r="FZ29" s="74"/>
      <c r="GA29" s="74"/>
      <c r="GB29" s="74"/>
      <c r="GC29" s="74"/>
      <c r="GD29" s="74"/>
      <c r="GE29" s="74"/>
      <c r="GF29" s="81"/>
      <c r="GG29" s="81"/>
      <c r="GH29" s="74"/>
      <c r="GI29" s="74"/>
      <c r="GJ29" s="74"/>
      <c r="GK29" s="74"/>
      <c r="GL29" s="74"/>
      <c r="GM29" s="74"/>
    </row>
    <row r="30" spans="1:195" x14ac:dyDescent="0.25">
      <c r="A30" s="52" t="s">
        <v>0</v>
      </c>
      <c r="B30" s="104">
        <v>8</v>
      </c>
      <c r="C30" s="104"/>
      <c r="D30" s="104">
        <v>9</v>
      </c>
      <c r="E30" s="104"/>
      <c r="F30" s="104">
        <v>10</v>
      </c>
      <c r="G30" s="104"/>
      <c r="H30" s="104">
        <v>11</v>
      </c>
      <c r="I30" s="104"/>
      <c r="J30" s="104">
        <v>12</v>
      </c>
      <c r="K30" s="104"/>
      <c r="L30" s="104">
        <v>13</v>
      </c>
      <c r="M30" s="104"/>
      <c r="N30" s="104">
        <v>14</v>
      </c>
      <c r="O30" s="105"/>
      <c r="P30" s="52" t="s">
        <v>0</v>
      </c>
      <c r="Q30" s="104">
        <v>22</v>
      </c>
      <c r="R30" s="104"/>
      <c r="S30" s="104">
        <v>23</v>
      </c>
      <c r="T30" s="104"/>
      <c r="U30" s="104">
        <v>24</v>
      </c>
      <c r="V30" s="104"/>
      <c r="W30" s="104">
        <v>25</v>
      </c>
      <c r="X30" s="104"/>
      <c r="Y30" s="104">
        <v>26</v>
      </c>
      <c r="Z30" s="104"/>
      <c r="AA30" s="104">
        <v>27</v>
      </c>
      <c r="AB30" s="104"/>
      <c r="AC30" s="104">
        <v>28</v>
      </c>
      <c r="AD30" s="105"/>
      <c r="AE30" s="52" t="s">
        <v>0</v>
      </c>
      <c r="AF30" s="104">
        <v>36</v>
      </c>
      <c r="AG30" s="104"/>
      <c r="AH30" s="104">
        <v>37</v>
      </c>
      <c r="AI30" s="104"/>
      <c r="AJ30" s="104">
        <v>38</v>
      </c>
      <c r="AK30" s="104"/>
      <c r="AL30" s="104">
        <v>39</v>
      </c>
      <c r="AM30" s="104"/>
      <c r="AN30" s="104">
        <v>40</v>
      </c>
      <c r="AO30" s="104"/>
      <c r="AP30" s="104">
        <v>41</v>
      </c>
      <c r="AQ30" s="104"/>
      <c r="AR30" s="104">
        <v>42</v>
      </c>
      <c r="AS30" s="105"/>
      <c r="AT30" s="52" t="s">
        <v>0</v>
      </c>
      <c r="AU30" s="104">
        <v>50</v>
      </c>
      <c r="AV30" s="104"/>
      <c r="AW30" s="104">
        <v>51</v>
      </c>
      <c r="AX30" s="104"/>
      <c r="AY30" s="104">
        <v>52</v>
      </c>
      <c r="AZ30" s="104"/>
      <c r="BA30" s="104">
        <v>53</v>
      </c>
      <c r="BB30" s="104"/>
      <c r="BC30" s="104">
        <v>54</v>
      </c>
      <c r="BD30" s="104"/>
      <c r="BE30" s="104">
        <v>55</v>
      </c>
      <c r="BF30" s="104"/>
      <c r="BG30" s="104">
        <v>56</v>
      </c>
      <c r="BH30" s="105"/>
      <c r="BI30" s="52" t="s">
        <v>0</v>
      </c>
      <c r="BJ30" s="104">
        <v>64</v>
      </c>
      <c r="BK30" s="104"/>
      <c r="BL30" s="104">
        <v>65</v>
      </c>
      <c r="BM30" s="104"/>
      <c r="BN30" s="104">
        <v>66</v>
      </c>
      <c r="BO30" s="104"/>
      <c r="BP30" s="104">
        <v>67</v>
      </c>
      <c r="BQ30" s="104"/>
      <c r="BR30" s="104">
        <v>68</v>
      </c>
      <c r="BS30" s="104"/>
      <c r="BT30" s="104">
        <v>69</v>
      </c>
      <c r="BU30" s="104"/>
      <c r="BV30" s="104">
        <v>70</v>
      </c>
      <c r="BW30" s="105"/>
      <c r="BX30" s="52" t="s">
        <v>0</v>
      </c>
      <c r="BY30" s="104">
        <v>78</v>
      </c>
      <c r="BZ30" s="104"/>
      <c r="CA30" s="104">
        <v>79</v>
      </c>
      <c r="CB30" s="104"/>
      <c r="CC30" s="104">
        <v>80</v>
      </c>
      <c r="CD30" s="104"/>
      <c r="CE30" s="104">
        <v>81</v>
      </c>
      <c r="CF30" s="104"/>
      <c r="CG30" s="104">
        <v>82</v>
      </c>
      <c r="CH30" s="104"/>
      <c r="CI30" s="104">
        <v>83</v>
      </c>
      <c r="CJ30" s="104"/>
      <c r="CK30" s="104">
        <v>84</v>
      </c>
      <c r="CL30" s="105"/>
      <c r="CM30" s="52" t="s">
        <v>0</v>
      </c>
      <c r="CN30" s="104">
        <v>92</v>
      </c>
      <c r="CO30" s="104"/>
      <c r="CP30" s="104">
        <v>93</v>
      </c>
      <c r="CQ30" s="104"/>
      <c r="CR30" s="104">
        <v>94</v>
      </c>
      <c r="CS30" s="104"/>
      <c r="CT30" s="104">
        <v>95</v>
      </c>
      <c r="CU30" s="104"/>
      <c r="CV30" s="104">
        <v>96</v>
      </c>
      <c r="CW30" s="104"/>
      <c r="CX30" s="104">
        <v>97</v>
      </c>
      <c r="CY30" s="104"/>
      <c r="CZ30" s="104">
        <v>98</v>
      </c>
      <c r="DA30" s="105"/>
      <c r="DB30" s="52" t="s">
        <v>0</v>
      </c>
      <c r="DC30" s="104">
        <v>106</v>
      </c>
      <c r="DD30" s="104"/>
      <c r="DE30" s="104">
        <v>107</v>
      </c>
      <c r="DF30" s="104"/>
      <c r="DG30" s="104">
        <v>108</v>
      </c>
      <c r="DH30" s="104"/>
      <c r="DI30" s="104">
        <v>109</v>
      </c>
      <c r="DJ30" s="104"/>
      <c r="DK30" s="104">
        <v>110</v>
      </c>
      <c r="DL30" s="104"/>
      <c r="DM30" s="104">
        <v>111</v>
      </c>
      <c r="DN30" s="104"/>
      <c r="DO30" s="104">
        <v>112</v>
      </c>
      <c r="DP30" s="105"/>
      <c r="DQ30" s="52" t="s">
        <v>0</v>
      </c>
      <c r="DR30" s="104">
        <v>120</v>
      </c>
      <c r="DS30" s="104"/>
      <c r="DT30" s="104">
        <v>121</v>
      </c>
      <c r="DU30" s="104"/>
      <c r="DV30" s="104">
        <v>122</v>
      </c>
      <c r="DW30" s="104"/>
      <c r="DX30" s="104">
        <v>123</v>
      </c>
      <c r="DY30" s="104"/>
      <c r="DZ30" s="104">
        <v>124</v>
      </c>
      <c r="EA30" s="104"/>
      <c r="EB30" s="104">
        <v>125</v>
      </c>
      <c r="EC30" s="104"/>
      <c r="ED30" s="104">
        <v>126</v>
      </c>
      <c r="EE30" s="108"/>
      <c r="EF30" s="52" t="s">
        <v>0</v>
      </c>
      <c r="EG30" s="104">
        <v>134</v>
      </c>
      <c r="EH30" s="104"/>
      <c r="EI30" s="104">
        <v>135</v>
      </c>
      <c r="EJ30" s="104"/>
      <c r="EK30" s="104">
        <v>136</v>
      </c>
      <c r="EL30" s="104"/>
      <c r="EM30" s="104">
        <v>137</v>
      </c>
      <c r="EN30" s="104"/>
      <c r="EO30" s="104">
        <v>138</v>
      </c>
      <c r="EP30" s="104"/>
      <c r="EQ30" s="104">
        <v>139</v>
      </c>
      <c r="ER30" s="104"/>
      <c r="ES30" s="104">
        <v>140</v>
      </c>
      <c r="ET30" s="105"/>
      <c r="EU30" s="68" t="s">
        <v>0</v>
      </c>
      <c r="EV30" s="104">
        <v>148</v>
      </c>
      <c r="EW30" s="104"/>
      <c r="EX30" s="104">
        <v>149</v>
      </c>
      <c r="EY30" s="104"/>
      <c r="EZ30" s="104" t="s">
        <v>222</v>
      </c>
      <c r="FA30" s="104"/>
      <c r="FB30" s="104">
        <v>151</v>
      </c>
      <c r="FC30" s="104"/>
      <c r="FD30" s="104">
        <v>152</v>
      </c>
      <c r="FE30" s="104"/>
      <c r="FF30" s="104">
        <v>153</v>
      </c>
      <c r="FG30" s="104"/>
      <c r="FH30" s="104">
        <v>154</v>
      </c>
      <c r="FI30" s="108"/>
      <c r="FJ30" s="52" t="s">
        <v>0</v>
      </c>
      <c r="FK30" s="104">
        <v>162</v>
      </c>
      <c r="FL30" s="104"/>
      <c r="FM30" s="104">
        <v>163</v>
      </c>
      <c r="FN30" s="104"/>
      <c r="FO30" s="104">
        <v>9.1</v>
      </c>
      <c r="FP30" s="104"/>
      <c r="FQ30" s="104">
        <v>9.1999999999999993</v>
      </c>
      <c r="FR30" s="105"/>
      <c r="FS30" s="116"/>
      <c r="FT30" s="116"/>
      <c r="FU30" s="116"/>
      <c r="FV30" s="116"/>
      <c r="FW30" s="116"/>
      <c r="FX30" s="116"/>
      <c r="FY30" s="73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</row>
    <row r="31" spans="1:195" x14ac:dyDescent="0.25">
      <c r="A31" s="7" t="s">
        <v>24</v>
      </c>
      <c r="B31" s="145" t="s">
        <v>43</v>
      </c>
      <c r="C31" s="145"/>
      <c r="D31" s="145" t="s">
        <v>44</v>
      </c>
      <c r="E31" s="145"/>
      <c r="F31" s="145" t="s">
        <v>45</v>
      </c>
      <c r="G31" s="145"/>
      <c r="H31" s="145" t="s">
        <v>65</v>
      </c>
      <c r="I31" s="145"/>
      <c r="J31" s="145" t="s">
        <v>75</v>
      </c>
      <c r="K31" s="145"/>
      <c r="L31" s="145" t="s">
        <v>76</v>
      </c>
      <c r="M31" s="145"/>
      <c r="N31" s="145" t="s">
        <v>108</v>
      </c>
      <c r="O31" s="147"/>
      <c r="P31" s="7" t="s">
        <v>24</v>
      </c>
      <c r="Q31" s="106" t="s">
        <v>159</v>
      </c>
      <c r="R31" s="106"/>
      <c r="S31" s="145" t="s">
        <v>41</v>
      </c>
      <c r="T31" s="145"/>
      <c r="U31" s="145" t="s">
        <v>210</v>
      </c>
      <c r="V31" s="145"/>
      <c r="W31" s="145" t="s">
        <v>148</v>
      </c>
      <c r="X31" s="145"/>
      <c r="Y31" s="145" t="s">
        <v>42</v>
      </c>
      <c r="Z31" s="145"/>
      <c r="AA31" s="145" t="s">
        <v>48</v>
      </c>
      <c r="AB31" s="145"/>
      <c r="AC31" s="145" t="s">
        <v>143</v>
      </c>
      <c r="AD31" s="147"/>
      <c r="AE31" s="7" t="s">
        <v>24</v>
      </c>
      <c r="AF31" s="145" t="s">
        <v>149</v>
      </c>
      <c r="AG31" s="145"/>
      <c r="AH31" s="145" t="s">
        <v>150</v>
      </c>
      <c r="AI31" s="145"/>
      <c r="AJ31" s="145" t="s">
        <v>62</v>
      </c>
      <c r="AK31" s="145"/>
      <c r="AL31" s="145" t="s">
        <v>63</v>
      </c>
      <c r="AM31" s="145"/>
      <c r="AN31" s="145" t="s">
        <v>151</v>
      </c>
      <c r="AO31" s="145"/>
      <c r="AP31" s="145" t="s">
        <v>59</v>
      </c>
      <c r="AQ31" s="145"/>
      <c r="AR31" s="145" t="s">
        <v>152</v>
      </c>
      <c r="AS31" s="147"/>
      <c r="AT31" s="7" t="s">
        <v>24</v>
      </c>
      <c r="AU31" s="145" t="s">
        <v>85</v>
      </c>
      <c r="AV31" s="145"/>
      <c r="AW31" s="145" t="s">
        <v>86</v>
      </c>
      <c r="AX31" s="145"/>
      <c r="AY31" s="145" t="s">
        <v>89</v>
      </c>
      <c r="AZ31" s="145"/>
      <c r="BA31" s="145" t="s">
        <v>110</v>
      </c>
      <c r="BB31" s="145"/>
      <c r="BC31" s="145" t="s">
        <v>111</v>
      </c>
      <c r="BD31" s="145"/>
      <c r="BE31" s="145" t="s">
        <v>116</v>
      </c>
      <c r="BF31" s="145"/>
      <c r="BG31" s="145" t="s">
        <v>117</v>
      </c>
      <c r="BH31" s="147"/>
      <c r="BI31" s="7" t="s">
        <v>24</v>
      </c>
      <c r="BJ31" s="106" t="s">
        <v>166</v>
      </c>
      <c r="BK31" s="106"/>
      <c r="BL31" s="106" t="s">
        <v>167</v>
      </c>
      <c r="BM31" s="106"/>
      <c r="BN31" s="106" t="s">
        <v>168</v>
      </c>
      <c r="BO31" s="106"/>
      <c r="BP31" s="106" t="s">
        <v>170</v>
      </c>
      <c r="BQ31" s="106"/>
      <c r="BR31" s="106" t="s">
        <v>169</v>
      </c>
      <c r="BS31" s="106"/>
      <c r="BT31" s="106" t="s">
        <v>172</v>
      </c>
      <c r="BU31" s="106"/>
      <c r="BV31" s="106" t="s">
        <v>171</v>
      </c>
      <c r="BW31" s="107"/>
      <c r="BX31" s="7" t="s">
        <v>24</v>
      </c>
      <c r="BY31" s="106" t="s">
        <v>182</v>
      </c>
      <c r="BZ31" s="106"/>
      <c r="CA31" s="106" t="s">
        <v>183</v>
      </c>
      <c r="CB31" s="106"/>
      <c r="CC31" s="106" t="s">
        <v>185</v>
      </c>
      <c r="CD31" s="106"/>
      <c r="CE31" s="106" t="s">
        <v>184</v>
      </c>
      <c r="CF31" s="106"/>
      <c r="CG31" s="106" t="s">
        <v>186</v>
      </c>
      <c r="CH31" s="106"/>
      <c r="CI31" s="106" t="s">
        <v>188</v>
      </c>
      <c r="CJ31" s="106"/>
      <c r="CK31" s="106" t="s">
        <v>187</v>
      </c>
      <c r="CL31" s="107"/>
      <c r="CM31" s="7" t="s">
        <v>24</v>
      </c>
      <c r="CN31" s="145" t="s">
        <v>46</v>
      </c>
      <c r="CO31" s="145"/>
      <c r="CP31" s="145" t="s">
        <v>47</v>
      </c>
      <c r="CQ31" s="145"/>
      <c r="CR31" s="145" t="s">
        <v>57</v>
      </c>
      <c r="CS31" s="145"/>
      <c r="CT31" s="145" t="s">
        <v>90</v>
      </c>
      <c r="CU31" s="145"/>
      <c r="CV31" s="145" t="s">
        <v>92</v>
      </c>
      <c r="CW31" s="145"/>
      <c r="CX31" s="145" t="s">
        <v>95</v>
      </c>
      <c r="CY31" s="145"/>
      <c r="CZ31" s="145" t="s">
        <v>93</v>
      </c>
      <c r="DA31" s="147"/>
      <c r="DB31" s="7" t="s">
        <v>24</v>
      </c>
      <c r="DC31" s="145" t="s">
        <v>124</v>
      </c>
      <c r="DD31" s="145"/>
      <c r="DE31" s="145" t="s">
        <v>123</v>
      </c>
      <c r="DF31" s="145"/>
      <c r="DG31" s="145" t="s">
        <v>122</v>
      </c>
      <c r="DH31" s="145"/>
      <c r="DI31" s="145" t="s">
        <v>125</v>
      </c>
      <c r="DJ31" s="145"/>
      <c r="DK31" s="145" t="s">
        <v>130</v>
      </c>
      <c r="DL31" s="145"/>
      <c r="DM31" s="145" t="s">
        <v>160</v>
      </c>
      <c r="DN31" s="145"/>
      <c r="DO31" s="106" t="s">
        <v>161</v>
      </c>
      <c r="DP31" s="107"/>
      <c r="DQ31" s="7" t="s">
        <v>24</v>
      </c>
      <c r="DR31" s="145" t="s">
        <v>69</v>
      </c>
      <c r="DS31" s="145"/>
      <c r="DT31" s="145" t="s">
        <v>70</v>
      </c>
      <c r="DU31" s="145"/>
      <c r="DV31" s="145" t="s">
        <v>72</v>
      </c>
      <c r="DW31" s="145"/>
      <c r="DX31" s="145" t="s">
        <v>131</v>
      </c>
      <c r="DY31" s="145"/>
      <c r="DZ31" s="145" t="s">
        <v>132</v>
      </c>
      <c r="EA31" s="145"/>
      <c r="EB31" s="145" t="s">
        <v>100</v>
      </c>
      <c r="EC31" s="145"/>
      <c r="ED31" s="145" t="s">
        <v>101</v>
      </c>
      <c r="EE31" s="146"/>
      <c r="EF31" s="7" t="s">
        <v>24</v>
      </c>
      <c r="EG31" s="106" t="s">
        <v>28</v>
      </c>
      <c r="EH31" s="106"/>
      <c r="EI31" s="106" t="s">
        <v>26</v>
      </c>
      <c r="EJ31" s="106"/>
      <c r="EK31" s="106" t="s">
        <v>27</v>
      </c>
      <c r="EL31" s="106"/>
      <c r="EM31" s="106" t="s">
        <v>49</v>
      </c>
      <c r="EN31" s="106"/>
      <c r="EO31" s="106" t="s">
        <v>212</v>
      </c>
      <c r="EP31" s="106"/>
      <c r="EQ31" s="106" t="s">
        <v>213</v>
      </c>
      <c r="ER31" s="106"/>
      <c r="ES31" s="106" t="s">
        <v>52</v>
      </c>
      <c r="ET31" s="107"/>
      <c r="EU31" s="67" t="s">
        <v>24</v>
      </c>
      <c r="EV31" s="106" t="s">
        <v>128</v>
      </c>
      <c r="EW31" s="106"/>
      <c r="EX31" s="106" t="s">
        <v>129</v>
      </c>
      <c r="EY31" s="106"/>
      <c r="EZ31" s="106" t="s">
        <v>103</v>
      </c>
      <c r="FA31" s="106"/>
      <c r="FB31" s="106" t="s">
        <v>102</v>
      </c>
      <c r="FC31" s="106"/>
      <c r="FD31" s="106" t="s">
        <v>104</v>
      </c>
      <c r="FE31" s="106"/>
      <c r="FF31" s="106" t="s">
        <v>106</v>
      </c>
      <c r="FG31" s="106"/>
      <c r="FH31" s="106" t="s">
        <v>30</v>
      </c>
      <c r="FI31" s="111"/>
      <c r="FJ31" s="8" t="s">
        <v>24</v>
      </c>
      <c r="FK31" s="106" t="s">
        <v>32</v>
      </c>
      <c r="FL31" s="106"/>
      <c r="FM31" s="106" t="s">
        <v>73</v>
      </c>
      <c r="FN31" s="106"/>
      <c r="FO31" s="106" t="s">
        <v>215</v>
      </c>
      <c r="FP31" s="106"/>
      <c r="FQ31" s="106" t="s">
        <v>216</v>
      </c>
      <c r="FR31" s="107"/>
      <c r="FS31" s="116"/>
      <c r="FT31" s="116"/>
      <c r="FU31" s="116"/>
      <c r="FV31" s="116"/>
      <c r="FW31" s="116"/>
      <c r="FX31" s="116"/>
      <c r="FY31" s="73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</row>
    <row r="32" spans="1:195" ht="15.75" thickBot="1" x14ac:dyDescent="0.3">
      <c r="A32" s="7" t="s">
        <v>1</v>
      </c>
      <c r="B32" s="59" t="s">
        <v>2</v>
      </c>
      <c r="C32" s="59" t="s">
        <v>23</v>
      </c>
      <c r="D32" s="57" t="s">
        <v>2</v>
      </c>
      <c r="E32" s="57" t="s">
        <v>23</v>
      </c>
      <c r="F32" s="59" t="s">
        <v>2</v>
      </c>
      <c r="G32" s="59" t="s">
        <v>23</v>
      </c>
      <c r="H32" s="59" t="s">
        <v>2</v>
      </c>
      <c r="I32" s="59" t="s">
        <v>23</v>
      </c>
      <c r="J32" s="59" t="s">
        <v>2</v>
      </c>
      <c r="K32" s="59" t="s">
        <v>23</v>
      </c>
      <c r="L32" s="59" t="s">
        <v>2</v>
      </c>
      <c r="M32" s="59" t="s">
        <v>23</v>
      </c>
      <c r="N32" s="59" t="s">
        <v>2</v>
      </c>
      <c r="O32" s="60" t="s">
        <v>23</v>
      </c>
      <c r="P32" s="7" t="s">
        <v>1</v>
      </c>
      <c r="Q32" s="59" t="s">
        <v>2</v>
      </c>
      <c r="R32" s="59" t="s">
        <v>23</v>
      </c>
      <c r="S32" s="59" t="s">
        <v>2</v>
      </c>
      <c r="T32" s="59" t="s">
        <v>23</v>
      </c>
      <c r="U32" s="59" t="s">
        <v>2</v>
      </c>
      <c r="V32" s="59" t="s">
        <v>23</v>
      </c>
      <c r="W32" s="59" t="s">
        <v>2</v>
      </c>
      <c r="X32" s="59" t="s">
        <v>23</v>
      </c>
      <c r="Y32" s="59" t="s">
        <v>2</v>
      </c>
      <c r="Z32" s="59" t="s">
        <v>23</v>
      </c>
      <c r="AA32" s="59" t="s">
        <v>2</v>
      </c>
      <c r="AB32" s="59" t="s">
        <v>23</v>
      </c>
      <c r="AC32" s="59" t="s">
        <v>2</v>
      </c>
      <c r="AD32" s="60" t="s">
        <v>23</v>
      </c>
      <c r="AE32" s="7" t="s">
        <v>1</v>
      </c>
      <c r="AF32" s="59" t="s">
        <v>2</v>
      </c>
      <c r="AG32" s="59" t="s">
        <v>23</v>
      </c>
      <c r="AH32" s="59" t="s">
        <v>2</v>
      </c>
      <c r="AI32" s="59" t="s">
        <v>23</v>
      </c>
      <c r="AJ32" s="59" t="s">
        <v>2</v>
      </c>
      <c r="AK32" s="59" t="s">
        <v>23</v>
      </c>
      <c r="AL32" s="59" t="s">
        <v>2</v>
      </c>
      <c r="AM32" s="59" t="s">
        <v>23</v>
      </c>
      <c r="AN32" s="59" t="s">
        <v>2</v>
      </c>
      <c r="AO32" s="59" t="s">
        <v>23</v>
      </c>
      <c r="AP32" s="59" t="s">
        <v>2</v>
      </c>
      <c r="AQ32" s="59" t="s">
        <v>23</v>
      </c>
      <c r="AR32" s="59" t="s">
        <v>2</v>
      </c>
      <c r="AS32" s="60" t="s">
        <v>23</v>
      </c>
      <c r="AT32" s="7" t="s">
        <v>1</v>
      </c>
      <c r="AU32" s="59" t="s">
        <v>2</v>
      </c>
      <c r="AV32" s="59" t="s">
        <v>23</v>
      </c>
      <c r="AW32" s="59" t="s">
        <v>2</v>
      </c>
      <c r="AX32" s="59" t="s">
        <v>23</v>
      </c>
      <c r="AY32" s="59" t="s">
        <v>2</v>
      </c>
      <c r="AZ32" s="59" t="s">
        <v>23</v>
      </c>
      <c r="BA32" s="59" t="s">
        <v>2</v>
      </c>
      <c r="BB32" s="59" t="s">
        <v>23</v>
      </c>
      <c r="BC32" s="59" t="s">
        <v>2</v>
      </c>
      <c r="BD32" s="59" t="s">
        <v>23</v>
      </c>
      <c r="BE32" s="59" t="s">
        <v>2</v>
      </c>
      <c r="BF32" s="59" t="s">
        <v>23</v>
      </c>
      <c r="BG32" s="59" t="s">
        <v>2</v>
      </c>
      <c r="BH32" s="60" t="s">
        <v>23</v>
      </c>
      <c r="BI32" s="7" t="s">
        <v>1</v>
      </c>
      <c r="BJ32" s="59" t="s">
        <v>2</v>
      </c>
      <c r="BK32" s="59" t="s">
        <v>23</v>
      </c>
      <c r="BL32" s="59" t="s">
        <v>2</v>
      </c>
      <c r="BM32" s="59" t="s">
        <v>23</v>
      </c>
      <c r="BN32" s="59" t="s">
        <v>2</v>
      </c>
      <c r="BO32" s="59" t="s">
        <v>23</v>
      </c>
      <c r="BP32" s="59" t="s">
        <v>2</v>
      </c>
      <c r="BQ32" s="59" t="s">
        <v>23</v>
      </c>
      <c r="BR32" s="59" t="s">
        <v>2</v>
      </c>
      <c r="BS32" s="59" t="s">
        <v>23</v>
      </c>
      <c r="BT32" s="59" t="s">
        <v>2</v>
      </c>
      <c r="BU32" s="59" t="s">
        <v>23</v>
      </c>
      <c r="BV32" s="59" t="s">
        <v>2</v>
      </c>
      <c r="BW32" s="60" t="s">
        <v>23</v>
      </c>
      <c r="BX32" s="7" t="s">
        <v>1</v>
      </c>
      <c r="BY32" s="59" t="s">
        <v>2</v>
      </c>
      <c r="BZ32" s="59" t="s">
        <v>23</v>
      </c>
      <c r="CA32" s="59" t="s">
        <v>2</v>
      </c>
      <c r="CB32" s="59" t="s">
        <v>23</v>
      </c>
      <c r="CC32" s="59" t="s">
        <v>2</v>
      </c>
      <c r="CD32" s="59" t="s">
        <v>23</v>
      </c>
      <c r="CE32" s="59" t="s">
        <v>2</v>
      </c>
      <c r="CF32" s="59" t="s">
        <v>23</v>
      </c>
      <c r="CG32" s="59" t="s">
        <v>2</v>
      </c>
      <c r="CH32" s="59" t="s">
        <v>23</v>
      </c>
      <c r="CI32" s="59" t="s">
        <v>2</v>
      </c>
      <c r="CJ32" s="59" t="s">
        <v>23</v>
      </c>
      <c r="CK32" s="59" t="s">
        <v>2</v>
      </c>
      <c r="CL32" s="60" t="s">
        <v>23</v>
      </c>
      <c r="CM32" s="7" t="s">
        <v>1</v>
      </c>
      <c r="CN32" s="59" t="s">
        <v>2</v>
      </c>
      <c r="CO32" s="59" t="s">
        <v>23</v>
      </c>
      <c r="CP32" s="59" t="s">
        <v>2</v>
      </c>
      <c r="CQ32" s="59" t="s">
        <v>23</v>
      </c>
      <c r="CR32" s="59" t="s">
        <v>2</v>
      </c>
      <c r="CS32" s="59" t="s">
        <v>23</v>
      </c>
      <c r="CT32" s="59" t="s">
        <v>2</v>
      </c>
      <c r="CU32" s="59" t="s">
        <v>23</v>
      </c>
      <c r="CV32" s="59" t="s">
        <v>2</v>
      </c>
      <c r="CW32" s="59" t="s">
        <v>23</v>
      </c>
      <c r="CX32" s="59" t="s">
        <v>2</v>
      </c>
      <c r="CY32" s="59" t="s">
        <v>23</v>
      </c>
      <c r="CZ32" s="59" t="s">
        <v>2</v>
      </c>
      <c r="DA32" s="60" t="s">
        <v>23</v>
      </c>
      <c r="DB32" s="7" t="s">
        <v>1</v>
      </c>
      <c r="DC32" s="83" t="s">
        <v>2</v>
      </c>
      <c r="DD32" s="83" t="s">
        <v>23</v>
      </c>
      <c r="DE32" s="83" t="s">
        <v>2</v>
      </c>
      <c r="DF32" s="83" t="s">
        <v>23</v>
      </c>
      <c r="DG32" s="83" t="s">
        <v>2</v>
      </c>
      <c r="DH32" s="83" t="s">
        <v>23</v>
      </c>
      <c r="DI32" s="83" t="s">
        <v>2</v>
      </c>
      <c r="DJ32" s="83" t="s">
        <v>23</v>
      </c>
      <c r="DK32" s="57" t="s">
        <v>2</v>
      </c>
      <c r="DL32" s="57" t="s">
        <v>23</v>
      </c>
      <c r="DM32" s="83" t="s">
        <v>2</v>
      </c>
      <c r="DN32" s="83" t="s">
        <v>23</v>
      </c>
      <c r="DO32" s="83" t="s">
        <v>2</v>
      </c>
      <c r="DP32" s="84" t="s">
        <v>23</v>
      </c>
      <c r="DQ32" s="7" t="s">
        <v>1</v>
      </c>
      <c r="DR32" s="59" t="s">
        <v>2</v>
      </c>
      <c r="DS32" s="59" t="s">
        <v>23</v>
      </c>
      <c r="DT32" s="59" t="s">
        <v>2</v>
      </c>
      <c r="DU32" s="59" t="s">
        <v>23</v>
      </c>
      <c r="DV32" s="59" t="s">
        <v>2</v>
      </c>
      <c r="DW32" s="59" t="s">
        <v>23</v>
      </c>
      <c r="DX32" s="59" t="s">
        <v>2</v>
      </c>
      <c r="DY32" s="59" t="s">
        <v>23</v>
      </c>
      <c r="DZ32" s="59" t="s">
        <v>2</v>
      </c>
      <c r="EA32" s="59" t="s">
        <v>23</v>
      </c>
      <c r="EB32" s="59" t="s">
        <v>2</v>
      </c>
      <c r="EC32" s="59" t="s">
        <v>23</v>
      </c>
      <c r="ED32" s="59" t="s">
        <v>2</v>
      </c>
      <c r="EE32" s="63" t="s">
        <v>23</v>
      </c>
      <c r="EF32" s="7" t="s">
        <v>1</v>
      </c>
      <c r="EG32" s="59" t="s">
        <v>2</v>
      </c>
      <c r="EH32" s="59" t="s">
        <v>23</v>
      </c>
      <c r="EI32" s="59" t="s">
        <v>2</v>
      </c>
      <c r="EJ32" s="59" t="s">
        <v>23</v>
      </c>
      <c r="EK32" s="59" t="s">
        <v>2</v>
      </c>
      <c r="EL32" s="59" t="s">
        <v>23</v>
      </c>
      <c r="EM32" s="59" t="s">
        <v>2</v>
      </c>
      <c r="EN32" s="59" t="s">
        <v>23</v>
      </c>
      <c r="EO32" s="59" t="s">
        <v>2</v>
      </c>
      <c r="EP32" s="59" t="s">
        <v>23</v>
      </c>
      <c r="EQ32" s="59" t="s">
        <v>2</v>
      </c>
      <c r="ER32" s="59" t="s">
        <v>23</v>
      </c>
      <c r="ES32" s="59" t="s">
        <v>2</v>
      </c>
      <c r="ET32" s="60" t="s">
        <v>23</v>
      </c>
      <c r="EU32" s="70" t="s">
        <v>1</v>
      </c>
      <c r="EV32" s="59" t="s">
        <v>2</v>
      </c>
      <c r="EW32" s="59" t="s">
        <v>23</v>
      </c>
      <c r="EX32" s="59" t="s">
        <v>2</v>
      </c>
      <c r="EY32" s="59" t="s">
        <v>23</v>
      </c>
      <c r="EZ32" s="59" t="s">
        <v>2</v>
      </c>
      <c r="FA32" s="59" t="s">
        <v>23</v>
      </c>
      <c r="FB32" s="59" t="s">
        <v>2</v>
      </c>
      <c r="FC32" s="59" t="s">
        <v>23</v>
      </c>
      <c r="FD32" s="59" t="s">
        <v>2</v>
      </c>
      <c r="FE32" s="59" t="s">
        <v>23</v>
      </c>
      <c r="FF32" s="59" t="s">
        <v>2</v>
      </c>
      <c r="FG32" s="59" t="s">
        <v>23</v>
      </c>
      <c r="FH32" s="59" t="s">
        <v>2</v>
      </c>
      <c r="FI32" s="82" t="s">
        <v>23</v>
      </c>
      <c r="FJ32" s="7" t="s">
        <v>1</v>
      </c>
      <c r="FK32" s="83" t="s">
        <v>2</v>
      </c>
      <c r="FL32" s="83" t="s">
        <v>23</v>
      </c>
      <c r="FM32" s="83" t="s">
        <v>2</v>
      </c>
      <c r="FN32" s="83" t="s">
        <v>23</v>
      </c>
      <c r="FO32" s="83" t="s">
        <v>2</v>
      </c>
      <c r="FP32" s="83" t="s">
        <v>23</v>
      </c>
      <c r="FQ32" s="83" t="s">
        <v>2</v>
      </c>
      <c r="FR32" s="84" t="s">
        <v>23</v>
      </c>
      <c r="FS32" s="17"/>
      <c r="FT32" s="17"/>
      <c r="FU32" s="17"/>
      <c r="FV32" s="17"/>
      <c r="FW32" s="17"/>
      <c r="FX32" s="17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</row>
    <row r="33" spans="1:195" ht="15" customHeight="1" x14ac:dyDescent="0.25">
      <c r="A33" s="8" t="s">
        <v>3</v>
      </c>
      <c r="B33" s="1"/>
      <c r="C33" s="55"/>
      <c r="D33" s="139" t="s">
        <v>217</v>
      </c>
      <c r="E33" s="140"/>
      <c r="F33" s="56"/>
      <c r="G33" s="1"/>
      <c r="H33" s="1"/>
      <c r="I33" s="1"/>
      <c r="J33" s="1"/>
      <c r="K33" s="1"/>
      <c r="L33" s="1"/>
      <c r="M33" s="1"/>
      <c r="N33" s="1"/>
      <c r="O33" s="9"/>
      <c r="P33" s="8" t="s">
        <v>3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9"/>
      <c r="AE33" s="8" t="s">
        <v>3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9"/>
      <c r="AT33" s="8" t="s">
        <v>3</v>
      </c>
      <c r="AU33" s="122" t="s">
        <v>218</v>
      </c>
      <c r="AV33" s="122"/>
      <c r="AW33" s="3"/>
      <c r="AX33" s="3"/>
      <c r="AY33" s="122" t="s">
        <v>218</v>
      </c>
      <c r="AZ33" s="122"/>
      <c r="BA33" s="1"/>
      <c r="BB33" s="1"/>
      <c r="BC33" s="1"/>
      <c r="BD33" s="1"/>
      <c r="BE33" s="1"/>
      <c r="BF33" s="1"/>
      <c r="BG33" s="1"/>
      <c r="BH33" s="9"/>
      <c r="BI33" s="8" t="s">
        <v>3</v>
      </c>
      <c r="BJ33" s="6"/>
      <c r="BK33" s="6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9"/>
      <c r="BX33" s="8" t="s">
        <v>3</v>
      </c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9"/>
      <c r="CM33" s="8" t="s">
        <v>3</v>
      </c>
      <c r="CN33" s="1"/>
      <c r="CO33" s="1"/>
      <c r="CP33" s="1"/>
      <c r="CQ33" s="1"/>
      <c r="CR33" s="1"/>
      <c r="CS33" s="1"/>
      <c r="CT33" s="3"/>
      <c r="CU33" s="3"/>
      <c r="CV33" s="3"/>
      <c r="CW33" s="3"/>
      <c r="CX33" s="3"/>
      <c r="CY33" s="3"/>
      <c r="CZ33" s="2"/>
      <c r="DA33" s="16"/>
      <c r="DB33" s="8" t="s">
        <v>3</v>
      </c>
      <c r="DC33" s="122" t="s">
        <v>218</v>
      </c>
      <c r="DD33" s="122"/>
      <c r="DE33" s="122" t="s">
        <v>218</v>
      </c>
      <c r="DF33" s="122"/>
      <c r="DG33" s="122" t="s">
        <v>218</v>
      </c>
      <c r="DH33" s="122"/>
      <c r="DI33" s="122" t="s">
        <v>218</v>
      </c>
      <c r="DJ33" s="137"/>
      <c r="DK33" s="122" t="s">
        <v>218</v>
      </c>
      <c r="DL33" s="122"/>
      <c r="DM33" s="99"/>
      <c r="DN33" s="6"/>
      <c r="DO33" s="1"/>
      <c r="DP33" s="9"/>
      <c r="DQ33" s="8" t="s">
        <v>3</v>
      </c>
      <c r="DR33" s="122" t="s">
        <v>218</v>
      </c>
      <c r="DS33" s="122"/>
      <c r="DT33" s="122" t="s">
        <v>218</v>
      </c>
      <c r="DU33" s="122"/>
      <c r="DV33" s="122" t="s">
        <v>218</v>
      </c>
      <c r="DW33" s="122"/>
      <c r="DX33" s="122" t="s">
        <v>218</v>
      </c>
      <c r="DY33" s="122"/>
      <c r="DZ33" s="122" t="s">
        <v>218</v>
      </c>
      <c r="EA33" s="122"/>
      <c r="EB33" s="122" t="s">
        <v>218</v>
      </c>
      <c r="EC33" s="122"/>
      <c r="ED33" s="122" t="s">
        <v>218</v>
      </c>
      <c r="EE33" s="137"/>
      <c r="EF33" s="8" t="s">
        <v>3</v>
      </c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9"/>
      <c r="EU33" s="67" t="s">
        <v>3</v>
      </c>
      <c r="EV33" s="122" t="s">
        <v>218</v>
      </c>
      <c r="EW33" s="122"/>
      <c r="EX33" s="122" t="s">
        <v>218</v>
      </c>
      <c r="EY33" s="122"/>
      <c r="EZ33" s="122" t="s">
        <v>218</v>
      </c>
      <c r="FA33" s="122"/>
      <c r="FB33" s="122" t="s">
        <v>218</v>
      </c>
      <c r="FC33" s="122"/>
      <c r="FD33" s="122" t="s">
        <v>218</v>
      </c>
      <c r="FE33" s="122"/>
      <c r="FF33" s="122" t="s">
        <v>218</v>
      </c>
      <c r="FG33" s="122"/>
      <c r="FH33" s="1"/>
      <c r="FI33" s="55"/>
      <c r="FJ33" s="8" t="s">
        <v>3</v>
      </c>
      <c r="FK33" s="1"/>
      <c r="FL33" s="1"/>
      <c r="FM33" s="122" t="s">
        <v>218</v>
      </c>
      <c r="FN33" s="122"/>
      <c r="FO33" s="6"/>
      <c r="FP33" s="6"/>
      <c r="FQ33" s="1"/>
      <c r="FR33" s="9"/>
      <c r="FS33" s="117"/>
      <c r="FT33" s="117"/>
      <c r="FU33" s="117"/>
      <c r="FV33" s="117"/>
      <c r="FW33" s="117"/>
      <c r="FX33" s="117"/>
      <c r="FY33" s="73"/>
      <c r="FZ33" s="74"/>
      <c r="GA33" s="96"/>
      <c r="GB33" s="96"/>
      <c r="GC33" s="96"/>
      <c r="GD33" s="96"/>
      <c r="GE33" s="74"/>
      <c r="GF33" s="74"/>
      <c r="GG33" s="74"/>
      <c r="GH33" s="74"/>
      <c r="GI33" s="74"/>
      <c r="GJ33" s="74"/>
      <c r="GK33" s="74"/>
      <c r="GL33" s="74"/>
      <c r="GM33" s="74"/>
    </row>
    <row r="34" spans="1:195" x14ac:dyDescent="0.25">
      <c r="A34" s="8" t="s">
        <v>4</v>
      </c>
      <c r="B34" s="1"/>
      <c r="C34" s="55"/>
      <c r="D34" s="141"/>
      <c r="E34" s="142"/>
      <c r="F34" s="56"/>
      <c r="G34" s="1"/>
      <c r="H34" s="1"/>
      <c r="I34" s="1"/>
      <c r="J34" s="1"/>
      <c r="K34" s="1"/>
      <c r="L34" s="1"/>
      <c r="M34" s="1"/>
      <c r="N34" s="1"/>
      <c r="O34" s="9"/>
      <c r="P34" s="8" t="s">
        <v>4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9"/>
      <c r="AE34" s="8" t="s">
        <v>4</v>
      </c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9"/>
      <c r="AT34" s="8" t="s">
        <v>4</v>
      </c>
      <c r="AU34" s="122"/>
      <c r="AV34" s="122"/>
      <c r="AW34" s="3"/>
      <c r="AX34" s="3"/>
      <c r="AY34" s="122"/>
      <c r="AZ34" s="122"/>
      <c r="BA34" s="1"/>
      <c r="BB34" s="1"/>
      <c r="BC34" s="1"/>
      <c r="BD34" s="1"/>
      <c r="BE34" s="1"/>
      <c r="BF34" s="1"/>
      <c r="BG34" s="1"/>
      <c r="BH34" s="9"/>
      <c r="BI34" s="8" t="s">
        <v>4</v>
      </c>
      <c r="BJ34" s="6"/>
      <c r="BK34" s="6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9"/>
      <c r="BX34" s="8" t="s">
        <v>4</v>
      </c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9"/>
      <c r="CM34" s="8" t="s">
        <v>4</v>
      </c>
      <c r="CN34" s="1"/>
      <c r="CO34" s="1"/>
      <c r="CP34" s="1"/>
      <c r="CQ34" s="1"/>
      <c r="CR34" s="1"/>
      <c r="CS34" s="1"/>
      <c r="CT34" s="3"/>
      <c r="CU34" s="3"/>
      <c r="CV34" s="3"/>
      <c r="CW34" s="3"/>
      <c r="CX34" s="3"/>
      <c r="CY34" s="3"/>
      <c r="CZ34" s="2"/>
      <c r="DA34" s="16"/>
      <c r="DB34" s="8" t="s">
        <v>4</v>
      </c>
      <c r="DC34" s="122"/>
      <c r="DD34" s="122"/>
      <c r="DE34" s="122"/>
      <c r="DF34" s="122"/>
      <c r="DG34" s="122"/>
      <c r="DH34" s="122"/>
      <c r="DI34" s="122"/>
      <c r="DJ34" s="137"/>
      <c r="DK34" s="122"/>
      <c r="DL34" s="122"/>
      <c r="DM34" s="99"/>
      <c r="DN34" s="6"/>
      <c r="DO34" s="1"/>
      <c r="DP34" s="9"/>
      <c r="DQ34" s="8" t="s">
        <v>4</v>
      </c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37"/>
      <c r="EF34" s="8" t="s">
        <v>4</v>
      </c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9"/>
      <c r="EU34" s="67" t="s">
        <v>4</v>
      </c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"/>
      <c r="FI34" s="55"/>
      <c r="FJ34" s="8" t="s">
        <v>4</v>
      </c>
      <c r="FK34" s="1"/>
      <c r="FL34" s="1"/>
      <c r="FM34" s="122"/>
      <c r="FN34" s="122"/>
      <c r="FO34" s="6"/>
      <c r="FP34" s="6"/>
      <c r="FQ34" s="1"/>
      <c r="FR34" s="9"/>
      <c r="FS34" s="117"/>
      <c r="FT34" s="117"/>
      <c r="FU34" s="117"/>
      <c r="FV34" s="117"/>
      <c r="FW34" s="117"/>
      <c r="FX34" s="117"/>
      <c r="FY34" s="73"/>
      <c r="FZ34" s="74"/>
      <c r="GA34" s="96"/>
      <c r="GB34" s="96"/>
      <c r="GC34" s="96"/>
      <c r="GD34" s="96"/>
      <c r="GE34" s="74"/>
      <c r="GF34" s="74"/>
      <c r="GG34" s="74"/>
      <c r="GH34" s="74"/>
      <c r="GI34" s="74"/>
      <c r="GJ34" s="74"/>
      <c r="GK34" s="74"/>
      <c r="GL34" s="74"/>
      <c r="GM34" s="74"/>
    </row>
    <row r="35" spans="1:195" ht="15.75" thickBot="1" x14ac:dyDescent="0.3">
      <c r="A35" s="8" t="s">
        <v>5</v>
      </c>
      <c r="B35" s="1"/>
      <c r="C35" s="55"/>
      <c r="D35" s="143"/>
      <c r="E35" s="144"/>
      <c r="F35" s="56"/>
      <c r="G35" s="1"/>
      <c r="H35" s="1"/>
      <c r="I35" s="1"/>
      <c r="J35" s="1"/>
      <c r="K35" s="1"/>
      <c r="L35" s="1"/>
      <c r="M35" s="1"/>
      <c r="N35" s="1"/>
      <c r="O35" s="9"/>
      <c r="P35" s="8" t="s">
        <v>5</v>
      </c>
      <c r="Q35" s="1"/>
      <c r="R35" s="1"/>
      <c r="S35" s="3">
        <v>40</v>
      </c>
      <c r="T35" s="3">
        <f>S36-S35</f>
        <v>22</v>
      </c>
      <c r="U35" s="1"/>
      <c r="V35" s="1"/>
      <c r="W35" s="1">
        <v>37.5</v>
      </c>
      <c r="X35" s="1">
        <f>W36-W35</f>
        <v>24.5</v>
      </c>
      <c r="Y35" s="1"/>
      <c r="Z35" s="1"/>
      <c r="AA35" s="1"/>
      <c r="AB35" s="1"/>
      <c r="AC35" s="1"/>
      <c r="AD35" s="9"/>
      <c r="AE35" s="8" t="s">
        <v>5</v>
      </c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9"/>
      <c r="AT35" s="8" t="s">
        <v>5</v>
      </c>
      <c r="AU35" s="122"/>
      <c r="AV35" s="122"/>
      <c r="AW35" s="3"/>
      <c r="AX35" s="3"/>
      <c r="AY35" s="122"/>
      <c r="AZ35" s="122"/>
      <c r="BA35" s="1"/>
      <c r="BB35" s="1"/>
      <c r="BC35" s="1"/>
      <c r="BD35" s="1"/>
      <c r="BE35" s="1"/>
      <c r="BF35" s="1"/>
      <c r="BG35" s="1"/>
      <c r="BH35" s="9"/>
      <c r="BI35" s="8" t="s">
        <v>5</v>
      </c>
      <c r="BJ35" s="6"/>
      <c r="BK35" s="6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9"/>
      <c r="BX35" s="8" t="s">
        <v>5</v>
      </c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9"/>
      <c r="CM35" s="8" t="s">
        <v>5</v>
      </c>
      <c r="CN35" s="1"/>
      <c r="CO35" s="1"/>
      <c r="CP35" s="1"/>
      <c r="CQ35" s="1"/>
      <c r="CR35" s="1"/>
      <c r="CS35" s="1"/>
      <c r="CT35" s="3"/>
      <c r="CU35" s="3"/>
      <c r="CV35" s="3"/>
      <c r="CW35" s="3"/>
      <c r="CX35" s="3"/>
      <c r="CY35" s="3"/>
      <c r="CZ35" s="2"/>
      <c r="DA35" s="16"/>
      <c r="DB35" s="8" t="s">
        <v>5</v>
      </c>
      <c r="DC35" s="122"/>
      <c r="DD35" s="122"/>
      <c r="DE35" s="122"/>
      <c r="DF35" s="122"/>
      <c r="DG35" s="122"/>
      <c r="DH35" s="122"/>
      <c r="DI35" s="122"/>
      <c r="DJ35" s="137"/>
      <c r="DK35" s="122"/>
      <c r="DL35" s="122"/>
      <c r="DM35" s="99"/>
      <c r="DN35" s="6"/>
      <c r="DO35" s="1"/>
      <c r="DP35" s="9"/>
      <c r="DQ35" s="8" t="s">
        <v>5</v>
      </c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37"/>
      <c r="EF35" s="8" t="s">
        <v>5</v>
      </c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9"/>
      <c r="EU35" s="67" t="s">
        <v>5</v>
      </c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"/>
      <c r="FI35" s="55"/>
      <c r="FJ35" s="8" t="s">
        <v>5</v>
      </c>
      <c r="FK35" s="1"/>
      <c r="FL35" s="1"/>
      <c r="FM35" s="122"/>
      <c r="FN35" s="122"/>
      <c r="FO35" s="6"/>
      <c r="FP35" s="6"/>
      <c r="FQ35" s="1"/>
      <c r="FR35" s="9"/>
      <c r="FS35" s="22"/>
      <c r="FT35" s="22"/>
      <c r="FU35" s="22"/>
      <c r="FV35" s="22"/>
      <c r="FW35" s="22"/>
      <c r="FX35" s="22"/>
      <c r="FY35" s="73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</row>
    <row r="36" spans="1:195" x14ac:dyDescent="0.25">
      <c r="A36" s="8" t="s">
        <v>6</v>
      </c>
      <c r="B36" s="3">
        <v>182.5</v>
      </c>
      <c r="C36" s="3">
        <f>B37-B36</f>
        <v>7</v>
      </c>
      <c r="D36" s="58">
        <v>174.5</v>
      </c>
      <c r="E36" s="58">
        <f>D37-D36</f>
        <v>7.5</v>
      </c>
      <c r="F36" s="3">
        <v>58.5</v>
      </c>
      <c r="G36" s="3">
        <f>F37-F36</f>
        <v>7.5</v>
      </c>
      <c r="H36" s="1"/>
      <c r="I36" s="1"/>
      <c r="J36" s="1"/>
      <c r="K36" s="1"/>
      <c r="L36" s="1"/>
      <c r="M36" s="1"/>
      <c r="N36" s="1"/>
      <c r="O36" s="9"/>
      <c r="P36" s="8" t="s">
        <v>6</v>
      </c>
      <c r="Q36" s="3">
        <v>49</v>
      </c>
      <c r="R36" s="3">
        <f>Q37-Q36</f>
        <v>6</v>
      </c>
      <c r="S36" s="3">
        <v>62</v>
      </c>
      <c r="T36" s="3">
        <f>S37-S36</f>
        <v>7</v>
      </c>
      <c r="U36" s="4">
        <v>32</v>
      </c>
      <c r="V36" s="4">
        <f>U37-U36</f>
        <v>6</v>
      </c>
      <c r="W36" s="3">
        <v>62</v>
      </c>
      <c r="X36" s="3">
        <f>W37-W36</f>
        <v>6</v>
      </c>
      <c r="Y36" s="3">
        <v>31</v>
      </c>
      <c r="Z36" s="3">
        <f>Y37-Y36</f>
        <v>6</v>
      </c>
      <c r="AA36" s="3">
        <v>24.5</v>
      </c>
      <c r="AB36" s="3">
        <f>AA37-AA36</f>
        <v>7</v>
      </c>
      <c r="AC36" s="3">
        <v>36.5</v>
      </c>
      <c r="AD36" s="14">
        <f>AC37-AC36</f>
        <v>6.5</v>
      </c>
      <c r="AE36" s="8" t="s">
        <v>6</v>
      </c>
      <c r="AF36" s="3">
        <v>30</v>
      </c>
      <c r="AG36" s="3">
        <f>AF37-AF36</f>
        <v>6</v>
      </c>
      <c r="AH36" s="3">
        <v>35</v>
      </c>
      <c r="AI36" s="3">
        <f>AH37-AH36</f>
        <v>8</v>
      </c>
      <c r="AJ36" s="4">
        <v>27.5</v>
      </c>
      <c r="AK36" s="4">
        <f>AJ37-AJ36</f>
        <v>6.5</v>
      </c>
      <c r="AL36" s="1"/>
      <c r="AM36" s="1"/>
      <c r="AN36" s="3">
        <v>14</v>
      </c>
      <c r="AO36" s="3">
        <f>AN37-AN36</f>
        <v>6</v>
      </c>
      <c r="AP36" s="3">
        <v>32</v>
      </c>
      <c r="AQ36" s="3">
        <f>AP37-AP36</f>
        <v>5.5</v>
      </c>
      <c r="AR36" s="3">
        <v>13</v>
      </c>
      <c r="AS36" s="14">
        <f>AR37-AR36</f>
        <v>6</v>
      </c>
      <c r="AT36" s="8" t="s">
        <v>6</v>
      </c>
      <c r="AU36" s="122"/>
      <c r="AV36" s="122"/>
      <c r="AW36" s="3"/>
      <c r="AX36" s="3"/>
      <c r="AY36" s="122"/>
      <c r="AZ36" s="122"/>
      <c r="BA36" s="1"/>
      <c r="BB36" s="1"/>
      <c r="BC36" s="1"/>
      <c r="BD36" s="1"/>
      <c r="BE36" s="1"/>
      <c r="BF36" s="1"/>
      <c r="BG36" s="1"/>
      <c r="BH36" s="9"/>
      <c r="BI36" s="8" t="s">
        <v>6</v>
      </c>
      <c r="BJ36" s="3"/>
      <c r="BK36" s="3"/>
      <c r="BL36" s="3">
        <v>35.5</v>
      </c>
      <c r="BM36" s="3">
        <f>BL37-BL36</f>
        <v>6.5</v>
      </c>
      <c r="BN36" s="3">
        <v>13</v>
      </c>
      <c r="BO36" s="3">
        <f>BN37-BN36</f>
        <v>8</v>
      </c>
      <c r="BP36" s="1"/>
      <c r="BQ36" s="1"/>
      <c r="BR36" s="3"/>
      <c r="BS36" s="1"/>
      <c r="BT36" s="3"/>
      <c r="BU36" s="3"/>
      <c r="BV36" s="3">
        <v>21</v>
      </c>
      <c r="BW36" s="14">
        <f>BV37-BV36</f>
        <v>7</v>
      </c>
      <c r="BX36" s="8" t="s">
        <v>6</v>
      </c>
      <c r="BY36" s="3">
        <v>86</v>
      </c>
      <c r="BZ36" s="3">
        <f>BY37-BY36</f>
        <v>9</v>
      </c>
      <c r="CA36" s="3">
        <v>42</v>
      </c>
      <c r="CB36" s="3">
        <f>CA37-CA36</f>
        <v>11</v>
      </c>
      <c r="CC36" s="3">
        <v>82</v>
      </c>
      <c r="CD36" s="3">
        <f>CC37-CC36</f>
        <v>11</v>
      </c>
      <c r="CE36" s="3">
        <v>57</v>
      </c>
      <c r="CF36" s="3">
        <f>CE37-CE36</f>
        <v>9.5</v>
      </c>
      <c r="CG36" s="3">
        <v>60</v>
      </c>
      <c r="CH36" s="3">
        <f>CG37-CG36</f>
        <v>10</v>
      </c>
      <c r="CI36" s="3">
        <v>90.5</v>
      </c>
      <c r="CJ36" s="3">
        <f>CI37-CI36</f>
        <v>8.5</v>
      </c>
      <c r="CK36" s="3">
        <v>108</v>
      </c>
      <c r="CL36" s="14">
        <f>CK37-CK36</f>
        <v>7</v>
      </c>
      <c r="CM36" s="8" t="s">
        <v>6</v>
      </c>
      <c r="CN36" s="1"/>
      <c r="CO36" s="1"/>
      <c r="CP36" s="1"/>
      <c r="CQ36" s="1"/>
      <c r="CR36" s="4">
        <v>16.5</v>
      </c>
      <c r="CS36" s="4">
        <f>CR37-CR36</f>
        <v>5.5</v>
      </c>
      <c r="CT36" s="3"/>
      <c r="CU36" s="3"/>
      <c r="CV36" s="3"/>
      <c r="CW36" s="3"/>
      <c r="CX36" s="3"/>
      <c r="CY36" s="3"/>
      <c r="CZ36" s="2"/>
      <c r="DA36" s="16"/>
      <c r="DB36" s="8" t="s">
        <v>6</v>
      </c>
      <c r="DC36" s="122"/>
      <c r="DD36" s="122"/>
      <c r="DE36" s="122"/>
      <c r="DF36" s="122"/>
      <c r="DG36" s="122"/>
      <c r="DH36" s="122"/>
      <c r="DI36" s="122"/>
      <c r="DJ36" s="137"/>
      <c r="DK36" s="122"/>
      <c r="DL36" s="122"/>
      <c r="DM36" s="56"/>
      <c r="DN36" s="1"/>
      <c r="DO36" s="1"/>
      <c r="DP36" s="9"/>
      <c r="DQ36" s="8" t="s">
        <v>6</v>
      </c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37"/>
      <c r="EF36" s="8" t="s">
        <v>6</v>
      </c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9"/>
      <c r="EU36" s="67" t="s">
        <v>6</v>
      </c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"/>
      <c r="FI36" s="55"/>
      <c r="FJ36" s="8" t="s">
        <v>6</v>
      </c>
      <c r="FK36" s="1"/>
      <c r="FL36" s="1"/>
      <c r="FM36" s="122"/>
      <c r="FN36" s="122"/>
      <c r="FO36" s="49">
        <v>86</v>
      </c>
      <c r="FP36" s="49">
        <f>FO37-FO36</f>
        <v>8</v>
      </c>
      <c r="FQ36" s="49">
        <v>198</v>
      </c>
      <c r="FR36" s="26">
        <f>FQ37-FQ36</f>
        <v>8</v>
      </c>
      <c r="FS36" s="18"/>
      <c r="FT36" s="18"/>
      <c r="FU36" s="22"/>
      <c r="FV36" s="22"/>
      <c r="FW36" s="18"/>
      <c r="FX36" s="18"/>
      <c r="FY36" s="73"/>
      <c r="FZ36" s="74"/>
      <c r="GA36" s="74"/>
      <c r="GB36" s="74"/>
      <c r="GC36" s="81"/>
      <c r="GD36" s="81"/>
      <c r="GE36" s="74"/>
      <c r="GF36" s="74"/>
      <c r="GG36" s="74"/>
      <c r="GH36" s="74"/>
      <c r="GI36" s="74"/>
      <c r="GJ36" s="81"/>
      <c r="GK36" s="81"/>
      <c r="GL36" s="74"/>
      <c r="GM36" s="74"/>
    </row>
    <row r="37" spans="1:195" ht="15" customHeight="1" x14ac:dyDescent="0.25">
      <c r="A37" s="8" t="s">
        <v>7</v>
      </c>
      <c r="B37" s="3">
        <v>189.5</v>
      </c>
      <c r="C37" s="3">
        <f>B38-B37</f>
        <v>8</v>
      </c>
      <c r="D37" s="3">
        <v>182</v>
      </c>
      <c r="E37" s="3">
        <f>D38-D37</f>
        <v>7.5</v>
      </c>
      <c r="F37" s="3">
        <v>66</v>
      </c>
      <c r="G37" s="3">
        <f>F38-F37</f>
        <v>10.5</v>
      </c>
      <c r="H37" s="1"/>
      <c r="I37" s="1"/>
      <c r="J37" s="1"/>
      <c r="K37" s="1"/>
      <c r="L37" s="1"/>
      <c r="M37" s="1"/>
      <c r="N37" s="1"/>
      <c r="O37" s="16" t="s">
        <v>74</v>
      </c>
      <c r="P37" s="8" t="s">
        <v>7</v>
      </c>
      <c r="Q37" s="3">
        <v>55</v>
      </c>
      <c r="R37" s="3">
        <f>Q38-Q37</f>
        <v>9.5</v>
      </c>
      <c r="S37" s="3">
        <v>69</v>
      </c>
      <c r="T37" s="3">
        <f>S38-S37</f>
        <v>9.5</v>
      </c>
      <c r="U37" s="4">
        <v>38</v>
      </c>
      <c r="V37" s="4">
        <f>U38-U37</f>
        <v>12</v>
      </c>
      <c r="W37" s="3">
        <v>68</v>
      </c>
      <c r="X37" s="3">
        <f>W38-W37</f>
        <v>10.5</v>
      </c>
      <c r="Y37" s="3">
        <v>37</v>
      </c>
      <c r="Z37" s="3">
        <f>Y38-Y37</f>
        <v>11.5</v>
      </c>
      <c r="AA37" s="3">
        <v>31.5</v>
      </c>
      <c r="AB37" s="3">
        <f>AA38-AA37</f>
        <v>10</v>
      </c>
      <c r="AC37" s="3">
        <v>43</v>
      </c>
      <c r="AD37" s="14">
        <f>AC38-AC37</f>
        <v>10.75</v>
      </c>
      <c r="AE37" s="8" t="s">
        <v>7</v>
      </c>
      <c r="AF37" s="3">
        <v>36</v>
      </c>
      <c r="AG37" s="3">
        <f>AF38-AF37</f>
        <v>11</v>
      </c>
      <c r="AH37" s="3">
        <v>43</v>
      </c>
      <c r="AI37" s="3">
        <f>AH38-AH37</f>
        <v>10</v>
      </c>
      <c r="AJ37" s="4">
        <v>34</v>
      </c>
      <c r="AK37" s="4">
        <f>AJ38-AJ37</f>
        <v>10</v>
      </c>
      <c r="AL37" s="1"/>
      <c r="AM37" s="1"/>
      <c r="AN37" s="3">
        <v>20</v>
      </c>
      <c r="AO37" s="3">
        <f>AN38-AN37</f>
        <v>10</v>
      </c>
      <c r="AP37" s="3">
        <v>37.5</v>
      </c>
      <c r="AQ37" s="3">
        <f>AP38-AP37</f>
        <v>12.5</v>
      </c>
      <c r="AR37" s="3">
        <v>19</v>
      </c>
      <c r="AS37" s="14">
        <f>AR38-AR37</f>
        <v>10</v>
      </c>
      <c r="AT37" s="8" t="s">
        <v>7</v>
      </c>
      <c r="AU37" s="122"/>
      <c r="AV37" s="122"/>
      <c r="AW37" s="3"/>
      <c r="AX37" s="3"/>
      <c r="AY37" s="122"/>
      <c r="AZ37" s="122"/>
      <c r="BA37" s="1"/>
      <c r="BB37" s="1"/>
      <c r="BC37" s="1"/>
      <c r="BD37" s="1"/>
      <c r="BE37" s="1"/>
      <c r="BF37" s="1"/>
      <c r="BG37" s="1"/>
      <c r="BH37" s="9"/>
      <c r="BI37" s="8" t="s">
        <v>7</v>
      </c>
      <c r="BJ37" s="3"/>
      <c r="BK37" s="3"/>
      <c r="BL37" s="3">
        <v>42</v>
      </c>
      <c r="BM37" s="3">
        <f>BL38-BL37</f>
        <v>9</v>
      </c>
      <c r="BN37" s="3">
        <v>21</v>
      </c>
      <c r="BO37" s="3">
        <f>BN38-BN37</f>
        <v>9</v>
      </c>
      <c r="BP37" s="1"/>
      <c r="BQ37" s="1"/>
      <c r="BR37" s="3"/>
      <c r="BS37" s="1"/>
      <c r="BT37" s="3">
        <v>26</v>
      </c>
      <c r="BU37" s="3">
        <f>BT38-BT37</f>
        <v>6.5</v>
      </c>
      <c r="BV37" s="3">
        <v>28</v>
      </c>
      <c r="BW37" s="14">
        <f>BV38-BV37</f>
        <v>9</v>
      </c>
      <c r="BX37" s="8" t="s">
        <v>7</v>
      </c>
      <c r="BY37" s="3">
        <v>95</v>
      </c>
      <c r="BZ37" s="3">
        <f>BY38-BY37</f>
        <v>9</v>
      </c>
      <c r="CA37" s="3">
        <v>53</v>
      </c>
      <c r="CB37" s="3">
        <f>CA38-CA37</f>
        <v>9</v>
      </c>
      <c r="CC37" s="3">
        <v>93</v>
      </c>
      <c r="CD37" s="3">
        <f>CC38-CC37</f>
        <v>9</v>
      </c>
      <c r="CE37" s="3">
        <v>66.5</v>
      </c>
      <c r="CF37" s="3">
        <f>CE38-CE37</f>
        <v>9.5</v>
      </c>
      <c r="CG37" s="3">
        <v>70</v>
      </c>
      <c r="CH37" s="3">
        <f>CG38-CG37</f>
        <v>8.5</v>
      </c>
      <c r="CI37" s="3">
        <v>99</v>
      </c>
      <c r="CJ37" s="3">
        <f>CI38-CI37</f>
        <v>9</v>
      </c>
      <c r="CK37" s="3">
        <v>115</v>
      </c>
      <c r="CL37" s="14">
        <f>CK38-CK37</f>
        <v>9</v>
      </c>
      <c r="CM37" s="8" t="s">
        <v>7</v>
      </c>
      <c r="CN37" s="1"/>
      <c r="CO37" s="1"/>
      <c r="CP37" s="1"/>
      <c r="CQ37" s="1"/>
      <c r="CR37" s="4">
        <v>22</v>
      </c>
      <c r="CS37" s="4">
        <f>CR38-CR37</f>
        <v>18</v>
      </c>
      <c r="CT37" s="3"/>
      <c r="CU37" s="3"/>
      <c r="CV37" s="3"/>
      <c r="CW37" s="3"/>
      <c r="CX37" s="3"/>
      <c r="CY37" s="3"/>
      <c r="CZ37" s="2"/>
      <c r="DA37" s="16"/>
      <c r="DB37" s="8" t="s">
        <v>7</v>
      </c>
      <c r="DC37" s="122"/>
      <c r="DD37" s="122"/>
      <c r="DE37" s="122"/>
      <c r="DF37" s="122"/>
      <c r="DG37" s="122"/>
      <c r="DH37" s="122"/>
      <c r="DI37" s="122"/>
      <c r="DJ37" s="137"/>
      <c r="DK37" s="122"/>
      <c r="DL37" s="122"/>
      <c r="DM37" s="56"/>
      <c r="DN37" s="1"/>
      <c r="DO37" s="1"/>
      <c r="DP37" s="9"/>
      <c r="DQ37" s="8" t="s">
        <v>7</v>
      </c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37"/>
      <c r="EF37" s="8" t="s">
        <v>7</v>
      </c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9"/>
      <c r="EU37" s="67" t="s">
        <v>7</v>
      </c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"/>
      <c r="FI37" s="55"/>
      <c r="FJ37" s="8" t="s">
        <v>7</v>
      </c>
      <c r="FK37" s="1"/>
      <c r="FL37" s="1"/>
      <c r="FM37" s="122"/>
      <c r="FN37" s="122"/>
      <c r="FO37" s="49">
        <v>94</v>
      </c>
      <c r="FP37" s="49">
        <f t="shared" ref="FP37:FR41" si="0">FO38-FO37</f>
        <v>7</v>
      </c>
      <c r="FQ37" s="49">
        <v>206</v>
      </c>
      <c r="FR37" s="26">
        <f t="shared" si="0"/>
        <v>10</v>
      </c>
      <c r="FS37" s="18"/>
      <c r="FT37" s="18"/>
      <c r="FU37" s="22"/>
      <c r="FV37" s="22"/>
      <c r="FW37" s="18"/>
      <c r="FX37" s="18"/>
      <c r="FY37" s="73"/>
      <c r="FZ37" s="74"/>
      <c r="GA37" s="74"/>
      <c r="GB37" s="74"/>
      <c r="GC37" s="81"/>
      <c r="GD37" s="81"/>
      <c r="GE37" s="74"/>
      <c r="GF37" s="74"/>
      <c r="GG37" s="74"/>
      <c r="GH37" s="74"/>
      <c r="GI37" s="74"/>
      <c r="GJ37" s="81"/>
      <c r="GK37" s="81"/>
      <c r="GL37" s="74"/>
      <c r="GM37" s="74"/>
    </row>
    <row r="38" spans="1:195" x14ac:dyDescent="0.25">
      <c r="A38" s="31" t="s">
        <v>8</v>
      </c>
      <c r="B38" s="32">
        <v>197.5</v>
      </c>
      <c r="C38" s="32">
        <f>B39-B38</f>
        <v>9</v>
      </c>
      <c r="D38" s="32">
        <v>189.5</v>
      </c>
      <c r="E38" s="32">
        <f>D39-D38</f>
        <v>5.5</v>
      </c>
      <c r="F38" s="32">
        <v>76.5</v>
      </c>
      <c r="G38" s="32">
        <f>F39-F38</f>
        <v>15.5</v>
      </c>
      <c r="H38" s="34">
        <v>24</v>
      </c>
      <c r="I38" s="34">
        <f>H39-H38</f>
        <v>10</v>
      </c>
      <c r="J38" s="32">
        <v>30</v>
      </c>
      <c r="K38" s="32">
        <f>J39-J38</f>
        <v>5</v>
      </c>
      <c r="L38" s="36"/>
      <c r="M38" s="36"/>
      <c r="N38" s="32">
        <v>24</v>
      </c>
      <c r="O38" s="33">
        <f>N39-N38</f>
        <v>9</v>
      </c>
      <c r="P38" s="31" t="s">
        <v>8</v>
      </c>
      <c r="Q38" s="32">
        <v>64.5</v>
      </c>
      <c r="R38" s="32">
        <f>Q39-Q38</f>
        <v>7.5</v>
      </c>
      <c r="S38" s="32">
        <v>78.5</v>
      </c>
      <c r="T38" s="32">
        <f>S39-S38</f>
        <v>6.5</v>
      </c>
      <c r="U38" s="34">
        <v>50</v>
      </c>
      <c r="V38" s="34">
        <f>U39-U38</f>
        <v>8</v>
      </c>
      <c r="W38" s="32">
        <v>78.5</v>
      </c>
      <c r="X38" s="32">
        <f>W39-W38</f>
        <v>7.5</v>
      </c>
      <c r="Y38" s="32">
        <v>48.5</v>
      </c>
      <c r="Z38" s="32">
        <f>Y39-Y38</f>
        <v>9.5</v>
      </c>
      <c r="AA38" s="32">
        <v>41.5</v>
      </c>
      <c r="AB38" s="32">
        <f>AA39-AA38</f>
        <v>9</v>
      </c>
      <c r="AC38" s="32">
        <v>53.75</v>
      </c>
      <c r="AD38" s="33">
        <f>AC39-AC38</f>
        <v>5.25</v>
      </c>
      <c r="AE38" s="31" t="s">
        <v>8</v>
      </c>
      <c r="AF38" s="32">
        <v>47</v>
      </c>
      <c r="AG38" s="32">
        <f>AF39-AF38</f>
        <v>3</v>
      </c>
      <c r="AH38" s="32">
        <v>53</v>
      </c>
      <c r="AI38" s="32">
        <f>AH39-AH38</f>
        <v>7</v>
      </c>
      <c r="AJ38" s="34">
        <v>44</v>
      </c>
      <c r="AK38" s="34">
        <f>AJ39-AJ38</f>
        <v>5</v>
      </c>
      <c r="AL38" s="36"/>
      <c r="AM38" s="36"/>
      <c r="AN38" s="32">
        <v>30</v>
      </c>
      <c r="AO38" s="32">
        <f>AN39-AN38</f>
        <v>10</v>
      </c>
      <c r="AP38" s="32">
        <v>50</v>
      </c>
      <c r="AQ38" s="32">
        <f>AP39-AP38</f>
        <v>11.5</v>
      </c>
      <c r="AR38" s="32">
        <v>29</v>
      </c>
      <c r="AS38" s="33">
        <f>AR39-AR38</f>
        <v>11</v>
      </c>
      <c r="AT38" s="31" t="s">
        <v>8</v>
      </c>
      <c r="AU38" s="122"/>
      <c r="AV38" s="122"/>
      <c r="AW38" s="32">
        <v>20</v>
      </c>
      <c r="AX38" s="32">
        <f>AW39-AW38</f>
        <v>20</v>
      </c>
      <c r="AY38" s="122"/>
      <c r="AZ38" s="122"/>
      <c r="BA38" s="36"/>
      <c r="BB38" s="36"/>
      <c r="BC38" s="36"/>
      <c r="BD38" s="36"/>
      <c r="BE38" s="36"/>
      <c r="BF38" s="36"/>
      <c r="BG38" s="36"/>
      <c r="BH38" s="45"/>
      <c r="BI38" s="31" t="s">
        <v>8</v>
      </c>
      <c r="BJ38" s="32"/>
      <c r="BK38" s="32"/>
      <c r="BL38" s="32">
        <v>51</v>
      </c>
      <c r="BM38" s="32">
        <f>BL39-BL38</f>
        <v>11</v>
      </c>
      <c r="BN38" s="32">
        <v>30</v>
      </c>
      <c r="BO38" s="32">
        <f>BN39-BN38</f>
        <v>11</v>
      </c>
      <c r="BP38" s="36"/>
      <c r="BQ38" s="36"/>
      <c r="BR38" s="32">
        <v>53</v>
      </c>
      <c r="BS38" s="32">
        <f>BR39-BR38</f>
        <v>10.5</v>
      </c>
      <c r="BT38" s="32">
        <v>32.5</v>
      </c>
      <c r="BU38" s="32">
        <f>BT39-BT38</f>
        <v>9</v>
      </c>
      <c r="BV38" s="32">
        <v>37</v>
      </c>
      <c r="BW38" s="33">
        <f>BV39-BV38</f>
        <v>8</v>
      </c>
      <c r="BX38" s="31" t="s">
        <v>8</v>
      </c>
      <c r="BY38" s="32">
        <v>104</v>
      </c>
      <c r="BZ38" s="32">
        <f>BY39-BY38</f>
        <v>8.5</v>
      </c>
      <c r="CA38" s="32">
        <v>62</v>
      </c>
      <c r="CB38" s="32">
        <f>CA39-CA38</f>
        <v>8.5</v>
      </c>
      <c r="CC38" s="32">
        <v>102</v>
      </c>
      <c r="CD38" s="32">
        <f>CC39-CC38</f>
        <v>8</v>
      </c>
      <c r="CE38" s="32">
        <v>76</v>
      </c>
      <c r="CF38" s="32">
        <f>CE39-CE38</f>
        <v>10</v>
      </c>
      <c r="CG38" s="32">
        <v>78.5</v>
      </c>
      <c r="CH38" s="32">
        <f>CG39-CG38</f>
        <v>7.5</v>
      </c>
      <c r="CI38" s="32">
        <v>108</v>
      </c>
      <c r="CJ38" s="32">
        <f>CI39-CI38</f>
        <v>7</v>
      </c>
      <c r="CK38" s="32">
        <v>124</v>
      </c>
      <c r="CL38" s="33">
        <f>CK39-CK38</f>
        <v>6</v>
      </c>
      <c r="CM38" s="31" t="s">
        <v>8</v>
      </c>
      <c r="CN38" s="36"/>
      <c r="CO38" s="36"/>
      <c r="CP38" s="36"/>
      <c r="CQ38" s="36"/>
      <c r="CR38" s="34">
        <v>40</v>
      </c>
      <c r="CS38" s="34">
        <f>CR39-CR38</f>
        <v>8</v>
      </c>
      <c r="CT38" s="32"/>
      <c r="CU38" s="32"/>
      <c r="CV38" s="32"/>
      <c r="CW38" s="32"/>
      <c r="CX38" s="32"/>
      <c r="CY38" s="32"/>
      <c r="CZ38" s="41"/>
      <c r="DA38" s="38" t="s">
        <v>74</v>
      </c>
      <c r="DB38" s="31" t="s">
        <v>8</v>
      </c>
      <c r="DC38" s="122"/>
      <c r="DD38" s="122"/>
      <c r="DE38" s="122"/>
      <c r="DF38" s="122"/>
      <c r="DG38" s="122"/>
      <c r="DH38" s="122"/>
      <c r="DI38" s="122"/>
      <c r="DJ38" s="137"/>
      <c r="DK38" s="122"/>
      <c r="DL38" s="122"/>
      <c r="DM38" s="100"/>
      <c r="DN38" s="36"/>
      <c r="DO38" s="32"/>
      <c r="DP38" s="33"/>
      <c r="DQ38" s="31" t="s">
        <v>8</v>
      </c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37"/>
      <c r="EF38" s="31" t="s">
        <v>8</v>
      </c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2"/>
      <c r="ER38" s="32"/>
      <c r="ES38" s="36"/>
      <c r="ET38" s="45"/>
      <c r="EU38" s="71" t="s">
        <v>8</v>
      </c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36"/>
      <c r="FI38" s="75"/>
      <c r="FJ38" s="31" t="s">
        <v>8</v>
      </c>
      <c r="FK38" s="36"/>
      <c r="FL38" s="36"/>
      <c r="FM38" s="122"/>
      <c r="FN38" s="122"/>
      <c r="FO38" s="48">
        <v>101</v>
      </c>
      <c r="FP38" s="48">
        <f t="shared" si="0"/>
        <v>4</v>
      </c>
      <c r="FQ38" s="48">
        <v>216</v>
      </c>
      <c r="FR38" s="39">
        <f t="shared" si="0"/>
        <v>6</v>
      </c>
      <c r="FS38" s="18"/>
      <c r="FT38" s="18"/>
      <c r="FU38" s="22"/>
      <c r="FV38" s="22"/>
      <c r="FW38" s="18"/>
      <c r="FX38" s="18"/>
      <c r="FY38" s="73"/>
      <c r="FZ38" s="74"/>
      <c r="GA38" s="74"/>
      <c r="GB38" s="74"/>
      <c r="GC38" s="81"/>
      <c r="GD38" s="81"/>
      <c r="GE38" s="74"/>
      <c r="GF38" s="74"/>
      <c r="GG38" s="74"/>
      <c r="GH38" s="74"/>
      <c r="GI38" s="74"/>
      <c r="GJ38" s="81"/>
      <c r="GK38" s="81"/>
      <c r="GL38" s="74"/>
      <c r="GM38" s="74"/>
    </row>
    <row r="39" spans="1:195" x14ac:dyDescent="0.25">
      <c r="A39" s="8" t="s">
        <v>9</v>
      </c>
      <c r="B39" s="3">
        <v>206.5</v>
      </c>
      <c r="C39" s="113">
        <f>B42-B39</f>
        <v>23.5</v>
      </c>
      <c r="D39" s="3">
        <v>195</v>
      </c>
      <c r="E39" s="113">
        <f>D42-D39</f>
        <v>18</v>
      </c>
      <c r="F39" s="3">
        <v>92</v>
      </c>
      <c r="G39" s="113">
        <f>F42-F39</f>
        <v>22</v>
      </c>
      <c r="H39" s="4">
        <v>34</v>
      </c>
      <c r="I39" s="113">
        <f>H42-H39</f>
        <v>24</v>
      </c>
      <c r="J39" s="3">
        <v>35</v>
      </c>
      <c r="K39" s="113">
        <f>J42-J39</f>
        <v>11</v>
      </c>
      <c r="L39" s="1"/>
      <c r="M39" s="134"/>
      <c r="N39" s="3">
        <v>33</v>
      </c>
      <c r="O39" s="112">
        <f>N42-N39</f>
        <v>24</v>
      </c>
      <c r="P39" s="8" t="s">
        <v>9</v>
      </c>
      <c r="Q39" s="3">
        <v>72</v>
      </c>
      <c r="R39" s="113">
        <f>Q42-Q39</f>
        <v>20.5</v>
      </c>
      <c r="S39" s="3">
        <v>85</v>
      </c>
      <c r="T39" s="113">
        <f>S42-S39</f>
        <v>19.5</v>
      </c>
      <c r="U39" s="4">
        <v>58</v>
      </c>
      <c r="V39" s="113">
        <f>U42-U39</f>
        <v>21</v>
      </c>
      <c r="W39" s="3">
        <v>86</v>
      </c>
      <c r="X39" s="124">
        <f>W42-W39</f>
        <v>16</v>
      </c>
      <c r="Y39" s="113">
        <v>58</v>
      </c>
      <c r="Z39" s="113">
        <f>Y42-Y39</f>
        <v>19</v>
      </c>
      <c r="AA39" s="3">
        <v>50.5</v>
      </c>
      <c r="AB39" s="113">
        <f>AA42-AA39</f>
        <v>20</v>
      </c>
      <c r="AC39" s="3">
        <v>59</v>
      </c>
      <c r="AD39" s="112">
        <f>AC42-AC39</f>
        <v>21</v>
      </c>
      <c r="AE39" s="8" t="s">
        <v>9</v>
      </c>
      <c r="AF39" s="3">
        <v>50</v>
      </c>
      <c r="AG39" s="113">
        <f>AF42-AF39</f>
        <v>19</v>
      </c>
      <c r="AH39" s="3">
        <v>60</v>
      </c>
      <c r="AI39" s="113">
        <f>AH42-AH39</f>
        <v>12</v>
      </c>
      <c r="AJ39" s="4">
        <v>49</v>
      </c>
      <c r="AK39" s="113">
        <f>AJ42-AJ39</f>
        <v>17</v>
      </c>
      <c r="AL39" s="1"/>
      <c r="AM39" s="115" t="s">
        <v>64</v>
      </c>
      <c r="AN39" s="3">
        <v>40</v>
      </c>
      <c r="AO39" s="113">
        <f>AN42-AN39</f>
        <v>20</v>
      </c>
      <c r="AP39" s="3">
        <v>61.5</v>
      </c>
      <c r="AQ39" s="113">
        <f>AP42-AP39</f>
        <v>14.5</v>
      </c>
      <c r="AR39" s="3">
        <v>40</v>
      </c>
      <c r="AS39" s="112">
        <f>AR42-AR39</f>
        <v>22</v>
      </c>
      <c r="AT39" s="8" t="s">
        <v>9</v>
      </c>
      <c r="AU39" s="122"/>
      <c r="AV39" s="122"/>
      <c r="AW39" s="3">
        <v>40</v>
      </c>
      <c r="AX39" s="113">
        <f>AW42-AW39</f>
        <v>18</v>
      </c>
      <c r="AY39" s="122"/>
      <c r="AZ39" s="122"/>
      <c r="BA39" s="1"/>
      <c r="BB39" s="134"/>
      <c r="BC39" s="1"/>
      <c r="BD39" s="134"/>
      <c r="BE39" s="1"/>
      <c r="BF39" s="134"/>
      <c r="BG39" s="1"/>
      <c r="BH39" s="128"/>
      <c r="BI39" s="8" t="s">
        <v>9</v>
      </c>
      <c r="BJ39" s="3">
        <v>56</v>
      </c>
      <c r="BK39" s="113">
        <f>BJ42-BJ39</f>
        <v>15</v>
      </c>
      <c r="BL39" s="3">
        <v>62</v>
      </c>
      <c r="BM39" s="113">
        <f>BL42-BL39</f>
        <v>15</v>
      </c>
      <c r="BN39" s="3">
        <v>41</v>
      </c>
      <c r="BO39" s="113">
        <f>BN42-BN39</f>
        <v>12</v>
      </c>
      <c r="BP39" s="1"/>
      <c r="BQ39" s="110"/>
      <c r="BR39" s="3">
        <v>63.5</v>
      </c>
      <c r="BS39" s="113">
        <f>BR42-BR39</f>
        <v>14.5</v>
      </c>
      <c r="BT39" s="3">
        <v>41.5</v>
      </c>
      <c r="BU39" s="113">
        <f>BT42-BT39</f>
        <v>13</v>
      </c>
      <c r="BV39" s="3">
        <v>45</v>
      </c>
      <c r="BW39" s="112">
        <f>BV42-BV39</f>
        <v>14</v>
      </c>
      <c r="BX39" s="8" t="s">
        <v>9</v>
      </c>
      <c r="BY39" s="3">
        <v>112.5</v>
      </c>
      <c r="BZ39" s="113">
        <f>BY42-BY39</f>
        <v>16</v>
      </c>
      <c r="CA39" s="3">
        <v>70.5</v>
      </c>
      <c r="CB39" s="113">
        <f>CA42-CA39</f>
        <v>18.5</v>
      </c>
      <c r="CC39" s="3">
        <v>110</v>
      </c>
      <c r="CD39" s="113">
        <f>CC42-CC39</f>
        <v>18</v>
      </c>
      <c r="CE39" s="3">
        <v>86</v>
      </c>
      <c r="CF39" s="113">
        <f>CE42-CE39</f>
        <v>19</v>
      </c>
      <c r="CG39" s="3">
        <v>86</v>
      </c>
      <c r="CH39" s="113">
        <f>CG42-CG39</f>
        <v>19</v>
      </c>
      <c r="CI39" s="3">
        <v>115</v>
      </c>
      <c r="CJ39" s="113">
        <f>CI42-CI39</f>
        <v>21</v>
      </c>
      <c r="CK39" s="3">
        <v>130</v>
      </c>
      <c r="CL39" s="112">
        <f>CK42-CK39</f>
        <v>20</v>
      </c>
      <c r="CM39" s="8" t="s">
        <v>9</v>
      </c>
      <c r="CN39" s="1"/>
      <c r="CO39" s="134"/>
      <c r="CP39" s="1"/>
      <c r="CQ39" s="134"/>
      <c r="CR39" s="4">
        <v>48</v>
      </c>
      <c r="CS39" s="113">
        <f>CR42-CR39</f>
        <v>15</v>
      </c>
      <c r="CT39" s="3"/>
      <c r="CU39" s="131"/>
      <c r="CV39" s="3"/>
      <c r="CW39" s="131"/>
      <c r="CX39" s="3"/>
      <c r="CY39" s="113" t="s">
        <v>137</v>
      </c>
      <c r="CZ39" s="4">
        <v>27</v>
      </c>
      <c r="DA39" s="112">
        <f>CZ42-CZ39</f>
        <v>19</v>
      </c>
      <c r="DB39" s="8" t="s">
        <v>9</v>
      </c>
      <c r="DC39" s="122"/>
      <c r="DD39" s="122"/>
      <c r="DE39" s="122"/>
      <c r="DF39" s="122"/>
      <c r="DG39" s="122"/>
      <c r="DH39" s="122"/>
      <c r="DI39" s="122"/>
      <c r="DJ39" s="137"/>
      <c r="DK39" s="122"/>
      <c r="DL39" s="122"/>
      <c r="DM39" s="101">
        <v>32</v>
      </c>
      <c r="DN39" s="113">
        <f>DM42-DM39</f>
        <v>14.5</v>
      </c>
      <c r="DO39" s="3">
        <v>32.5</v>
      </c>
      <c r="DP39" s="112">
        <f>DO42-DO39</f>
        <v>14.5</v>
      </c>
      <c r="DQ39" s="8" t="s">
        <v>9</v>
      </c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37"/>
      <c r="EF39" s="8" t="s">
        <v>9</v>
      </c>
      <c r="EG39" s="2"/>
      <c r="EH39" s="110"/>
      <c r="EI39" s="1"/>
      <c r="EJ39" s="110"/>
      <c r="EK39" s="1"/>
      <c r="EL39" s="110"/>
      <c r="EM39" s="1"/>
      <c r="EN39" s="110"/>
      <c r="EO39" s="3"/>
      <c r="EP39" s="113"/>
      <c r="EQ39" s="3"/>
      <c r="ER39" s="113"/>
      <c r="ES39" s="1"/>
      <c r="ET39" s="109"/>
      <c r="EU39" s="67" t="s">
        <v>9</v>
      </c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"/>
      <c r="FI39" s="125"/>
      <c r="FJ39" s="8" t="s">
        <v>9</v>
      </c>
      <c r="FK39" s="1"/>
      <c r="FL39" s="110"/>
      <c r="FM39" s="122"/>
      <c r="FN39" s="122"/>
      <c r="FO39" s="49">
        <v>105</v>
      </c>
      <c r="FP39" s="124">
        <f>FO42-FO39</f>
        <v>19</v>
      </c>
      <c r="FQ39" s="49">
        <v>222</v>
      </c>
      <c r="FR39" s="121">
        <f>FQ42-FQ39</f>
        <v>31</v>
      </c>
      <c r="FS39" s="18"/>
      <c r="FT39" s="120"/>
      <c r="FU39" s="22"/>
      <c r="FV39" s="118"/>
      <c r="FW39" s="18"/>
      <c r="FX39" s="119"/>
      <c r="FY39" s="73"/>
      <c r="FZ39" s="81"/>
      <c r="GA39" s="92"/>
      <c r="GB39" s="93"/>
      <c r="GC39" s="81"/>
      <c r="GD39" s="93"/>
      <c r="GE39" s="96"/>
      <c r="GF39" s="74"/>
      <c r="GG39" s="96"/>
      <c r="GH39" s="74"/>
      <c r="GI39" s="96"/>
      <c r="GJ39" s="81"/>
      <c r="GK39" s="93"/>
      <c r="GL39" s="74"/>
      <c r="GM39" s="96"/>
    </row>
    <row r="40" spans="1:195" x14ac:dyDescent="0.25">
      <c r="A40" s="8" t="s">
        <v>10</v>
      </c>
      <c r="B40" s="3"/>
      <c r="C40" s="113"/>
      <c r="D40" s="3"/>
      <c r="E40" s="113"/>
      <c r="F40" s="3"/>
      <c r="G40" s="113"/>
      <c r="H40" s="4"/>
      <c r="I40" s="113"/>
      <c r="J40" s="3"/>
      <c r="K40" s="113"/>
      <c r="L40" s="1"/>
      <c r="M40" s="135"/>
      <c r="N40" s="3"/>
      <c r="O40" s="112"/>
      <c r="P40" s="8" t="s">
        <v>10</v>
      </c>
      <c r="Q40" s="3"/>
      <c r="R40" s="113"/>
      <c r="S40" s="3"/>
      <c r="T40" s="113"/>
      <c r="U40" s="4"/>
      <c r="V40" s="113"/>
      <c r="W40" s="3"/>
      <c r="X40" s="124"/>
      <c r="Y40" s="113"/>
      <c r="Z40" s="113"/>
      <c r="AA40" s="3"/>
      <c r="AB40" s="113"/>
      <c r="AC40" s="3"/>
      <c r="AD40" s="112"/>
      <c r="AE40" s="8" t="s">
        <v>10</v>
      </c>
      <c r="AF40" s="3"/>
      <c r="AG40" s="113"/>
      <c r="AH40" s="3"/>
      <c r="AI40" s="113"/>
      <c r="AJ40" s="4"/>
      <c r="AK40" s="113"/>
      <c r="AL40" s="1"/>
      <c r="AM40" s="115"/>
      <c r="AN40" s="3"/>
      <c r="AO40" s="113"/>
      <c r="AP40" s="3"/>
      <c r="AQ40" s="113"/>
      <c r="AR40" s="3"/>
      <c r="AS40" s="112"/>
      <c r="AT40" s="8" t="s">
        <v>10</v>
      </c>
      <c r="AU40" s="122"/>
      <c r="AV40" s="122"/>
      <c r="AW40" s="3"/>
      <c r="AX40" s="113"/>
      <c r="AY40" s="122"/>
      <c r="AZ40" s="122"/>
      <c r="BA40" s="1"/>
      <c r="BB40" s="135"/>
      <c r="BC40" s="1"/>
      <c r="BD40" s="135"/>
      <c r="BE40" s="1"/>
      <c r="BF40" s="135"/>
      <c r="BG40" s="1"/>
      <c r="BH40" s="129"/>
      <c r="BI40" s="8" t="s">
        <v>10</v>
      </c>
      <c r="BJ40" s="3"/>
      <c r="BK40" s="113"/>
      <c r="BL40" s="3"/>
      <c r="BM40" s="113"/>
      <c r="BN40" s="3"/>
      <c r="BO40" s="113"/>
      <c r="BP40" s="1"/>
      <c r="BQ40" s="110"/>
      <c r="BR40" s="3"/>
      <c r="BS40" s="113"/>
      <c r="BT40" s="3"/>
      <c r="BU40" s="113"/>
      <c r="BV40" s="3"/>
      <c r="BW40" s="112"/>
      <c r="BX40" s="8" t="s">
        <v>10</v>
      </c>
      <c r="BY40" s="3"/>
      <c r="BZ40" s="113"/>
      <c r="CA40" s="3"/>
      <c r="CB40" s="113"/>
      <c r="CC40" s="3"/>
      <c r="CD40" s="113"/>
      <c r="CE40" s="3"/>
      <c r="CF40" s="113"/>
      <c r="CG40" s="3"/>
      <c r="CH40" s="113"/>
      <c r="CI40" s="3"/>
      <c r="CJ40" s="113"/>
      <c r="CK40" s="3"/>
      <c r="CL40" s="112"/>
      <c r="CM40" s="8" t="s">
        <v>10</v>
      </c>
      <c r="CN40" s="1"/>
      <c r="CO40" s="135"/>
      <c r="CP40" s="1"/>
      <c r="CQ40" s="135"/>
      <c r="CR40" s="4"/>
      <c r="CS40" s="113"/>
      <c r="CT40" s="3"/>
      <c r="CU40" s="132"/>
      <c r="CV40" s="3"/>
      <c r="CW40" s="132"/>
      <c r="CX40" s="3"/>
      <c r="CY40" s="113"/>
      <c r="CZ40" s="2"/>
      <c r="DA40" s="112"/>
      <c r="DB40" s="8" t="s">
        <v>10</v>
      </c>
      <c r="DC40" s="122"/>
      <c r="DD40" s="122"/>
      <c r="DE40" s="122"/>
      <c r="DF40" s="122"/>
      <c r="DG40" s="122"/>
      <c r="DH40" s="122"/>
      <c r="DI40" s="122"/>
      <c r="DJ40" s="137"/>
      <c r="DK40" s="122"/>
      <c r="DL40" s="122"/>
      <c r="DM40" s="101"/>
      <c r="DN40" s="113"/>
      <c r="DO40" s="3"/>
      <c r="DP40" s="112"/>
      <c r="DQ40" s="8" t="s">
        <v>10</v>
      </c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37"/>
      <c r="EF40" s="8" t="s">
        <v>10</v>
      </c>
      <c r="EG40" s="2"/>
      <c r="EH40" s="110"/>
      <c r="EI40" s="1"/>
      <c r="EJ40" s="110"/>
      <c r="EK40" s="1"/>
      <c r="EL40" s="110"/>
      <c r="EM40" s="1"/>
      <c r="EN40" s="110"/>
      <c r="EO40" s="3"/>
      <c r="EP40" s="113"/>
      <c r="EQ40" s="3"/>
      <c r="ER40" s="113"/>
      <c r="ES40" s="1"/>
      <c r="ET40" s="109"/>
      <c r="EU40" s="67" t="s">
        <v>10</v>
      </c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"/>
      <c r="FI40" s="125"/>
      <c r="FJ40" s="8" t="s">
        <v>10</v>
      </c>
      <c r="FK40" s="1"/>
      <c r="FL40" s="110"/>
      <c r="FM40" s="122"/>
      <c r="FN40" s="122"/>
      <c r="FO40" s="49"/>
      <c r="FP40" s="124">
        <f t="shared" si="0"/>
        <v>0</v>
      </c>
      <c r="FQ40" s="49"/>
      <c r="FR40" s="121">
        <f t="shared" si="0"/>
        <v>0</v>
      </c>
      <c r="FS40" s="18"/>
      <c r="FT40" s="120"/>
      <c r="FU40" s="22"/>
      <c r="FV40" s="118"/>
      <c r="FW40" s="18"/>
      <c r="FX40" s="119"/>
      <c r="FY40" s="73"/>
      <c r="FZ40" s="81"/>
      <c r="GA40" s="92"/>
      <c r="GB40" s="93"/>
      <c r="GC40" s="81"/>
      <c r="GD40" s="93"/>
      <c r="GE40" s="96"/>
      <c r="GF40" s="74"/>
      <c r="GG40" s="96"/>
      <c r="GH40" s="74"/>
      <c r="GI40" s="96"/>
      <c r="GJ40" s="81"/>
      <c r="GK40" s="93"/>
      <c r="GL40" s="74"/>
      <c r="GM40" s="96"/>
    </row>
    <row r="41" spans="1:195" x14ac:dyDescent="0.25">
      <c r="A41" s="8" t="s">
        <v>11</v>
      </c>
      <c r="B41" s="3"/>
      <c r="C41" s="113"/>
      <c r="D41" s="3"/>
      <c r="E41" s="113"/>
      <c r="F41" s="3"/>
      <c r="G41" s="113"/>
      <c r="H41" s="4"/>
      <c r="I41" s="113"/>
      <c r="J41" s="3"/>
      <c r="K41" s="113"/>
      <c r="L41" s="1"/>
      <c r="M41" s="136"/>
      <c r="N41" s="3"/>
      <c r="O41" s="112"/>
      <c r="P41" s="8" t="s">
        <v>11</v>
      </c>
      <c r="Q41" s="3"/>
      <c r="R41" s="113"/>
      <c r="S41" s="3"/>
      <c r="T41" s="113"/>
      <c r="U41" s="4"/>
      <c r="V41" s="113"/>
      <c r="W41" s="3"/>
      <c r="X41" s="124"/>
      <c r="Y41" s="113"/>
      <c r="Z41" s="113"/>
      <c r="AA41" s="3"/>
      <c r="AB41" s="113"/>
      <c r="AC41" s="3"/>
      <c r="AD41" s="112"/>
      <c r="AE41" s="8" t="s">
        <v>11</v>
      </c>
      <c r="AF41" s="3"/>
      <c r="AG41" s="113"/>
      <c r="AH41" s="3"/>
      <c r="AI41" s="113"/>
      <c r="AJ41" s="4"/>
      <c r="AK41" s="113"/>
      <c r="AL41" s="1"/>
      <c r="AM41" s="115"/>
      <c r="AN41" s="3"/>
      <c r="AO41" s="113"/>
      <c r="AP41" s="3"/>
      <c r="AQ41" s="113"/>
      <c r="AR41" s="3"/>
      <c r="AS41" s="112"/>
      <c r="AT41" s="8" t="s">
        <v>11</v>
      </c>
      <c r="AU41" s="122"/>
      <c r="AV41" s="122"/>
      <c r="AW41" s="3"/>
      <c r="AX41" s="113"/>
      <c r="AY41" s="122"/>
      <c r="AZ41" s="122"/>
      <c r="BA41" s="1"/>
      <c r="BB41" s="136"/>
      <c r="BC41" s="1"/>
      <c r="BD41" s="136"/>
      <c r="BE41" s="1"/>
      <c r="BF41" s="136"/>
      <c r="BG41" s="1"/>
      <c r="BH41" s="130"/>
      <c r="BI41" s="8" t="s">
        <v>11</v>
      </c>
      <c r="BJ41" s="3"/>
      <c r="BK41" s="113"/>
      <c r="BL41" s="3"/>
      <c r="BM41" s="113"/>
      <c r="BN41" s="3"/>
      <c r="BO41" s="113"/>
      <c r="BP41" s="1"/>
      <c r="BQ41" s="110"/>
      <c r="BR41" s="3"/>
      <c r="BS41" s="113"/>
      <c r="BT41" s="3"/>
      <c r="BU41" s="113"/>
      <c r="BV41" s="3"/>
      <c r="BW41" s="112"/>
      <c r="BX41" s="8" t="s">
        <v>11</v>
      </c>
      <c r="BY41" s="3"/>
      <c r="BZ41" s="113"/>
      <c r="CA41" s="3"/>
      <c r="CB41" s="113"/>
      <c r="CC41" s="3"/>
      <c r="CD41" s="113"/>
      <c r="CE41" s="3"/>
      <c r="CF41" s="113"/>
      <c r="CG41" s="3"/>
      <c r="CH41" s="113"/>
      <c r="CI41" s="3"/>
      <c r="CJ41" s="113"/>
      <c r="CK41" s="3"/>
      <c r="CL41" s="112"/>
      <c r="CM41" s="8" t="s">
        <v>11</v>
      </c>
      <c r="CN41" s="1"/>
      <c r="CO41" s="136"/>
      <c r="CP41" s="1"/>
      <c r="CQ41" s="136"/>
      <c r="CR41" s="4"/>
      <c r="CS41" s="113"/>
      <c r="CT41" s="3"/>
      <c r="CU41" s="133"/>
      <c r="CV41" s="3"/>
      <c r="CW41" s="133"/>
      <c r="CX41" s="3"/>
      <c r="CY41" s="113"/>
      <c r="CZ41" s="2"/>
      <c r="DA41" s="112"/>
      <c r="DB41" s="8" t="s">
        <v>11</v>
      </c>
      <c r="DC41" s="122"/>
      <c r="DD41" s="122"/>
      <c r="DE41" s="122"/>
      <c r="DF41" s="122"/>
      <c r="DG41" s="122"/>
      <c r="DH41" s="122"/>
      <c r="DI41" s="122"/>
      <c r="DJ41" s="137"/>
      <c r="DK41" s="122"/>
      <c r="DL41" s="122"/>
      <c r="DM41" s="101"/>
      <c r="DN41" s="113"/>
      <c r="DO41" s="3"/>
      <c r="DP41" s="112"/>
      <c r="DQ41" s="8" t="s">
        <v>11</v>
      </c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37"/>
      <c r="EF41" s="8" t="s">
        <v>11</v>
      </c>
      <c r="EG41" s="2"/>
      <c r="EH41" s="110"/>
      <c r="EI41" s="1"/>
      <c r="EJ41" s="110"/>
      <c r="EK41" s="1"/>
      <c r="EL41" s="110"/>
      <c r="EM41" s="1"/>
      <c r="EN41" s="110"/>
      <c r="EO41" s="3"/>
      <c r="EP41" s="113"/>
      <c r="EQ41" s="3"/>
      <c r="ER41" s="113"/>
      <c r="ES41" s="1"/>
      <c r="ET41" s="109"/>
      <c r="EU41" s="67" t="s">
        <v>11</v>
      </c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"/>
      <c r="FI41" s="125"/>
      <c r="FJ41" s="8" t="s">
        <v>11</v>
      </c>
      <c r="FK41" s="1"/>
      <c r="FL41" s="110"/>
      <c r="FM41" s="122"/>
      <c r="FN41" s="122"/>
      <c r="FO41" s="49"/>
      <c r="FP41" s="124">
        <f t="shared" si="0"/>
        <v>124</v>
      </c>
      <c r="FQ41" s="49"/>
      <c r="FR41" s="121">
        <f t="shared" si="0"/>
        <v>253</v>
      </c>
      <c r="FS41" s="18"/>
      <c r="FT41" s="120"/>
      <c r="FU41" s="22"/>
      <c r="FV41" s="118"/>
      <c r="FW41" s="18"/>
      <c r="FX41" s="119"/>
      <c r="FY41" s="73"/>
      <c r="FZ41" s="81"/>
      <c r="GA41" s="92"/>
      <c r="GB41" s="93"/>
      <c r="GC41" s="81"/>
      <c r="GD41" s="93"/>
      <c r="GE41" s="96"/>
      <c r="GF41" s="74"/>
      <c r="GG41" s="96"/>
      <c r="GH41" s="74"/>
      <c r="GI41" s="96"/>
      <c r="GJ41" s="81"/>
      <c r="GK41" s="93"/>
      <c r="GL41" s="74"/>
      <c r="GM41" s="96"/>
    </row>
    <row r="42" spans="1:195" x14ac:dyDescent="0.25">
      <c r="A42" s="31" t="s">
        <v>12</v>
      </c>
      <c r="B42" s="32">
        <v>230</v>
      </c>
      <c r="C42" s="32">
        <f>B43-B42</f>
        <v>20</v>
      </c>
      <c r="D42" s="32">
        <v>213</v>
      </c>
      <c r="E42" s="32">
        <f>D43-D42</f>
        <v>50</v>
      </c>
      <c r="F42" s="32">
        <v>114</v>
      </c>
      <c r="G42" s="32">
        <f>F43-F42</f>
        <v>3.5</v>
      </c>
      <c r="H42" s="34">
        <v>58</v>
      </c>
      <c r="I42" s="34">
        <f>H43-H42</f>
        <v>19</v>
      </c>
      <c r="J42" s="32">
        <v>46</v>
      </c>
      <c r="K42" s="32">
        <f>J43-J42</f>
        <v>8</v>
      </c>
      <c r="L42" s="36"/>
      <c r="M42" s="36"/>
      <c r="N42" s="32">
        <v>57</v>
      </c>
      <c r="O42" s="33">
        <f>N43-N42</f>
        <v>39.5</v>
      </c>
      <c r="P42" s="31" t="s">
        <v>12</v>
      </c>
      <c r="Q42" s="32">
        <v>92.5</v>
      </c>
      <c r="R42" s="32">
        <f>Q43-Q42</f>
        <v>22.5</v>
      </c>
      <c r="S42" s="32">
        <v>104.5</v>
      </c>
      <c r="T42" s="32">
        <f>S43-S42</f>
        <v>57</v>
      </c>
      <c r="U42" s="34">
        <v>79</v>
      </c>
      <c r="V42" s="34">
        <f>U43-U42</f>
        <v>37</v>
      </c>
      <c r="W42" s="32">
        <v>102</v>
      </c>
      <c r="X42" s="32">
        <f>W43-W42</f>
        <v>45</v>
      </c>
      <c r="Y42" s="32">
        <v>77</v>
      </c>
      <c r="Z42" s="32">
        <f>Y43-Y42</f>
        <v>35</v>
      </c>
      <c r="AA42" s="32">
        <v>70.5</v>
      </c>
      <c r="AB42" s="32">
        <f>AA43-AA42</f>
        <v>18.5</v>
      </c>
      <c r="AC42" s="32">
        <v>80</v>
      </c>
      <c r="AD42" s="33">
        <f>AC43-AC42</f>
        <v>22.5</v>
      </c>
      <c r="AE42" s="31" t="s">
        <v>12</v>
      </c>
      <c r="AF42" s="32">
        <v>69</v>
      </c>
      <c r="AG42" s="32">
        <f>AF43-AF42</f>
        <v>34</v>
      </c>
      <c r="AH42" s="32">
        <v>72</v>
      </c>
      <c r="AI42" s="32">
        <f>AH43-AH42</f>
        <v>39</v>
      </c>
      <c r="AJ42" s="34">
        <v>66</v>
      </c>
      <c r="AK42" s="34">
        <f>AJ43-AJ42</f>
        <v>39</v>
      </c>
      <c r="AL42" s="34">
        <v>31</v>
      </c>
      <c r="AM42" s="34">
        <f>AL43-AL42</f>
        <v>30</v>
      </c>
      <c r="AN42" s="32">
        <v>60</v>
      </c>
      <c r="AO42" s="32">
        <f>AN43-AN42</f>
        <v>24</v>
      </c>
      <c r="AP42" s="32">
        <v>76</v>
      </c>
      <c r="AQ42" s="32">
        <f>AP43-AP42</f>
        <v>24</v>
      </c>
      <c r="AR42" s="32">
        <v>62</v>
      </c>
      <c r="AS42" s="33">
        <f>AR43-AR42</f>
        <v>26</v>
      </c>
      <c r="AT42" s="31" t="s">
        <v>12</v>
      </c>
      <c r="AU42" s="122"/>
      <c r="AV42" s="122"/>
      <c r="AW42" s="32">
        <v>58</v>
      </c>
      <c r="AX42" s="32">
        <f>AW43-AW42</f>
        <v>28.5</v>
      </c>
      <c r="AY42" s="122"/>
      <c r="AZ42" s="122"/>
      <c r="BA42" s="36"/>
      <c r="BB42" s="36"/>
      <c r="BC42" s="36"/>
      <c r="BD42" s="36"/>
      <c r="BE42" s="36"/>
      <c r="BF42" s="36"/>
      <c r="BG42" s="36"/>
      <c r="BH42" s="45"/>
      <c r="BI42" s="31" t="s">
        <v>12</v>
      </c>
      <c r="BJ42" s="32">
        <v>71</v>
      </c>
      <c r="BK42" s="32">
        <f>BJ43-BJ42</f>
        <v>24.5</v>
      </c>
      <c r="BL42" s="32">
        <v>77</v>
      </c>
      <c r="BM42" s="34">
        <f>BL43-BL42</f>
        <v>17</v>
      </c>
      <c r="BN42" s="32">
        <v>53</v>
      </c>
      <c r="BO42" s="32">
        <f>BN43-BN42</f>
        <v>21</v>
      </c>
      <c r="BP42" s="36"/>
      <c r="BQ42" s="36"/>
      <c r="BR42" s="32">
        <v>78</v>
      </c>
      <c r="BS42" s="48">
        <f>BR43-BR42</f>
        <v>23.5</v>
      </c>
      <c r="BT42" s="32">
        <v>54.5</v>
      </c>
      <c r="BU42" s="32">
        <f>BT43-BT42</f>
        <v>20.5</v>
      </c>
      <c r="BV42" s="32">
        <v>59</v>
      </c>
      <c r="BW42" s="33">
        <f>BV43-BV42</f>
        <v>24</v>
      </c>
      <c r="BX42" s="31" t="s">
        <v>12</v>
      </c>
      <c r="BY42" s="32">
        <v>128.5</v>
      </c>
      <c r="BZ42" s="32">
        <f>BY43-BY42</f>
        <v>16.5</v>
      </c>
      <c r="CA42" s="32">
        <v>89</v>
      </c>
      <c r="CB42" s="34">
        <f>CA43-CA42</f>
        <v>16</v>
      </c>
      <c r="CC42" s="32">
        <v>128</v>
      </c>
      <c r="CD42" s="47">
        <f>CC43-CC42</f>
        <v>15</v>
      </c>
      <c r="CE42" s="32">
        <v>105</v>
      </c>
      <c r="CF42" s="32">
        <f>CE43-CE42</f>
        <v>17</v>
      </c>
      <c r="CG42" s="32">
        <v>105</v>
      </c>
      <c r="CH42" s="32">
        <f>CG43-CG42</f>
        <v>16</v>
      </c>
      <c r="CI42" s="32">
        <v>136</v>
      </c>
      <c r="CJ42" s="32">
        <f>CI43-CI42</f>
        <v>16</v>
      </c>
      <c r="CK42" s="32">
        <v>150</v>
      </c>
      <c r="CL42" s="33">
        <f>CK43-CK42</f>
        <v>20</v>
      </c>
      <c r="CM42" s="31" t="s">
        <v>12</v>
      </c>
      <c r="CN42" s="36"/>
      <c r="CO42" s="36"/>
      <c r="CP42" s="36"/>
      <c r="CQ42" s="36"/>
      <c r="CR42" s="34">
        <v>63</v>
      </c>
      <c r="CS42" s="34">
        <f>CR43-CR42</f>
        <v>24</v>
      </c>
      <c r="CT42" s="32"/>
      <c r="CU42" s="32"/>
      <c r="CV42" s="32"/>
      <c r="CW42" s="32"/>
      <c r="CX42" s="32">
        <v>54</v>
      </c>
      <c r="CY42" s="32">
        <f>CX43-CX42</f>
        <v>22</v>
      </c>
      <c r="CZ42" s="34">
        <v>46</v>
      </c>
      <c r="DA42" s="37">
        <f>CZ43-CZ42</f>
        <v>23</v>
      </c>
      <c r="DB42" s="31" t="s">
        <v>12</v>
      </c>
      <c r="DC42" s="122"/>
      <c r="DD42" s="122"/>
      <c r="DE42" s="122"/>
      <c r="DF42" s="122"/>
      <c r="DG42" s="122"/>
      <c r="DH42" s="122"/>
      <c r="DI42" s="122"/>
      <c r="DJ42" s="137"/>
      <c r="DK42" s="122"/>
      <c r="DL42" s="122"/>
      <c r="DM42" s="102">
        <v>46.5</v>
      </c>
      <c r="DN42" s="32">
        <f>DM43-DM42</f>
        <v>23</v>
      </c>
      <c r="DO42" s="32">
        <v>47</v>
      </c>
      <c r="DP42" s="33">
        <f>DO43-DO42</f>
        <v>12</v>
      </c>
      <c r="DQ42" s="31" t="s">
        <v>12</v>
      </c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37"/>
      <c r="EF42" s="31" t="s">
        <v>12</v>
      </c>
      <c r="EG42" s="41"/>
      <c r="EH42" s="41" t="s">
        <v>79</v>
      </c>
      <c r="EI42" s="32">
        <v>25</v>
      </c>
      <c r="EJ42" s="32">
        <f>EI43-EI42</f>
        <v>16</v>
      </c>
      <c r="EK42" s="32">
        <v>33</v>
      </c>
      <c r="EL42" s="32">
        <f>EK43-EK42</f>
        <v>23</v>
      </c>
      <c r="EM42" s="36"/>
      <c r="EN42" s="36"/>
      <c r="EO42" s="32"/>
      <c r="EP42" s="34"/>
      <c r="EQ42" s="32">
        <v>14</v>
      </c>
      <c r="ER42" s="32">
        <f>EQ43-EQ42</f>
        <v>22</v>
      </c>
      <c r="ES42" s="36"/>
      <c r="ET42" s="45"/>
      <c r="EU42" s="71" t="s">
        <v>12</v>
      </c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32">
        <v>10</v>
      </c>
      <c r="FI42" s="65">
        <f>FH43-FH42</f>
        <v>12.5</v>
      </c>
      <c r="FJ42" s="31" t="s">
        <v>12</v>
      </c>
      <c r="FK42" s="36"/>
      <c r="FL42" s="36"/>
      <c r="FM42" s="122"/>
      <c r="FN42" s="122"/>
      <c r="FO42" s="48">
        <v>124</v>
      </c>
      <c r="FP42" s="48">
        <f>FO43-FO42</f>
        <v>27</v>
      </c>
      <c r="FQ42" s="48">
        <v>253</v>
      </c>
      <c r="FR42" s="39">
        <f>FQ43-FQ42</f>
        <v>4</v>
      </c>
      <c r="FS42" s="18"/>
      <c r="FT42" s="69"/>
      <c r="FU42" s="22"/>
      <c r="FV42" s="22"/>
      <c r="FW42" s="18"/>
      <c r="FX42" s="18"/>
      <c r="FY42" s="73"/>
      <c r="FZ42" s="81"/>
      <c r="GA42" s="92"/>
      <c r="GB42" s="92"/>
      <c r="GC42" s="81"/>
      <c r="GD42" s="81"/>
      <c r="GE42" s="97"/>
      <c r="GF42" s="74"/>
      <c r="GG42" s="74"/>
      <c r="GH42" s="74"/>
      <c r="GI42" s="74"/>
      <c r="GJ42" s="81"/>
      <c r="GK42" s="81"/>
      <c r="GL42" s="74"/>
      <c r="GM42" s="74"/>
    </row>
    <row r="43" spans="1:195" x14ac:dyDescent="0.25">
      <c r="A43" s="8" t="s">
        <v>13</v>
      </c>
      <c r="B43" s="3">
        <v>250</v>
      </c>
      <c r="C43" s="3">
        <f>B47-B44</f>
        <v>96</v>
      </c>
      <c r="D43" s="3">
        <v>263</v>
      </c>
      <c r="E43" s="3">
        <f>D47-D44</f>
        <v>82</v>
      </c>
      <c r="F43" s="3">
        <v>117.5</v>
      </c>
      <c r="G43" s="3">
        <f>F47-F44</f>
        <v>105.5</v>
      </c>
      <c r="H43" s="4">
        <v>77</v>
      </c>
      <c r="I43" s="4">
        <f>H47-H44</f>
        <v>109</v>
      </c>
      <c r="J43" s="3">
        <v>54</v>
      </c>
      <c r="K43" s="3">
        <f>J47-J44</f>
        <v>100.5</v>
      </c>
      <c r="L43" s="1"/>
      <c r="M43" s="1"/>
      <c r="N43" s="3">
        <v>96.5</v>
      </c>
      <c r="O43" s="14">
        <f>N47-N44</f>
        <v>112</v>
      </c>
      <c r="P43" s="8" t="s">
        <v>13</v>
      </c>
      <c r="Q43" s="3">
        <v>115</v>
      </c>
      <c r="R43" s="3">
        <f>Q47-Q44</f>
        <v>82</v>
      </c>
      <c r="S43" s="3">
        <v>161.5</v>
      </c>
      <c r="T43" s="3">
        <f>S47-S44</f>
        <v>74.5</v>
      </c>
      <c r="U43" s="4">
        <v>116</v>
      </c>
      <c r="V43" s="4">
        <f>U47-U44</f>
        <v>102.25</v>
      </c>
      <c r="W43" s="3">
        <v>147</v>
      </c>
      <c r="X43" s="3">
        <f>W47-W44</f>
        <v>97.5</v>
      </c>
      <c r="Y43" s="3">
        <v>112</v>
      </c>
      <c r="Z43" s="3">
        <f>Y47-Y44</f>
        <v>104</v>
      </c>
      <c r="AA43" s="3">
        <v>89</v>
      </c>
      <c r="AB43" s="3">
        <f>AA47-AA44</f>
        <v>108</v>
      </c>
      <c r="AC43" s="3">
        <v>102.5</v>
      </c>
      <c r="AD43" s="14">
        <f>AC47-AC44</f>
        <v>108.5</v>
      </c>
      <c r="AE43" s="8" t="s">
        <v>13</v>
      </c>
      <c r="AF43" s="3">
        <v>103</v>
      </c>
      <c r="AG43" s="3">
        <f>AF47-AF44</f>
        <v>101</v>
      </c>
      <c r="AH43" s="3">
        <v>111</v>
      </c>
      <c r="AI43" s="3">
        <f>AH47-AH44</f>
        <v>99</v>
      </c>
      <c r="AJ43" s="4">
        <v>105</v>
      </c>
      <c r="AK43" s="4">
        <f>AJ47-AJ44</f>
        <v>96</v>
      </c>
      <c r="AL43" s="4">
        <v>61</v>
      </c>
      <c r="AM43" s="4">
        <f>AL47-AL44</f>
        <v>100.5</v>
      </c>
      <c r="AN43" s="3">
        <v>84</v>
      </c>
      <c r="AO43" s="3">
        <f>AN47-AN44</f>
        <v>106.5</v>
      </c>
      <c r="AP43" s="3">
        <v>100</v>
      </c>
      <c r="AQ43" s="3">
        <f>AP47-AP44</f>
        <v>107</v>
      </c>
      <c r="AR43" s="3">
        <v>88</v>
      </c>
      <c r="AS43" s="14">
        <f>AR47-AR44</f>
        <v>107.5</v>
      </c>
      <c r="AT43" s="8" t="s">
        <v>13</v>
      </c>
      <c r="AU43" s="122"/>
      <c r="AV43" s="122"/>
      <c r="AW43" s="3">
        <v>86.5</v>
      </c>
      <c r="AX43" s="3">
        <f>AW47-AW44</f>
        <v>113.5</v>
      </c>
      <c r="AY43" s="122"/>
      <c r="AZ43" s="122"/>
      <c r="BA43" s="1"/>
      <c r="BB43" s="1"/>
      <c r="BC43" s="1"/>
      <c r="BD43" s="1"/>
      <c r="BE43" s="1"/>
      <c r="BF43" s="1"/>
      <c r="BG43" s="1"/>
      <c r="BH43" s="9"/>
      <c r="BI43" s="8" t="s">
        <v>13</v>
      </c>
      <c r="BJ43" s="3">
        <v>95.5</v>
      </c>
      <c r="BK43" s="3">
        <f>BJ47-BJ44</f>
        <v>20.5</v>
      </c>
      <c r="BL43" s="3">
        <v>94</v>
      </c>
      <c r="BM43" s="3">
        <f>BL47-BL44</f>
        <v>28</v>
      </c>
      <c r="BN43" s="3">
        <v>74</v>
      </c>
      <c r="BO43" s="3">
        <f>BN47-BN44</f>
        <v>29</v>
      </c>
      <c r="BP43" s="1"/>
      <c r="BQ43" s="1"/>
      <c r="BR43" s="3">
        <v>101.5</v>
      </c>
      <c r="BS43" s="3">
        <f>BR47-BR44</f>
        <v>24.5</v>
      </c>
      <c r="BT43" s="3">
        <v>75</v>
      </c>
      <c r="BU43" s="3">
        <f>BT47-BT44</f>
        <v>27</v>
      </c>
      <c r="BV43" s="3">
        <v>83</v>
      </c>
      <c r="BW43" s="14">
        <f>BV47-BV44</f>
        <v>24</v>
      </c>
      <c r="BX43" s="8" t="s">
        <v>13</v>
      </c>
      <c r="BY43" s="3">
        <v>145</v>
      </c>
      <c r="BZ43" s="3">
        <f>BY47-BY44</f>
        <v>35</v>
      </c>
      <c r="CA43" s="3">
        <v>105</v>
      </c>
      <c r="CB43" s="3">
        <f>CA47-CA44</f>
        <v>29</v>
      </c>
      <c r="CC43" s="3">
        <v>143</v>
      </c>
      <c r="CD43" s="3">
        <f>CC47-CC44</f>
        <v>35.5</v>
      </c>
      <c r="CE43" s="3">
        <v>122</v>
      </c>
      <c r="CF43" s="3">
        <f>CE47-CE44</f>
        <v>31</v>
      </c>
      <c r="CG43" s="3">
        <v>121</v>
      </c>
      <c r="CH43" s="3">
        <f>CG47-CG44</f>
        <v>35</v>
      </c>
      <c r="CI43" s="3">
        <v>152</v>
      </c>
      <c r="CJ43" s="3">
        <f>CI47-CI44</f>
        <v>42</v>
      </c>
      <c r="CK43" s="3">
        <v>170</v>
      </c>
      <c r="CL43" s="14">
        <f>CK47-CK44</f>
        <v>80</v>
      </c>
      <c r="CM43" s="8" t="s">
        <v>13</v>
      </c>
      <c r="CN43" s="1"/>
      <c r="CO43" s="2"/>
      <c r="CP43" s="1"/>
      <c r="CQ43" s="1"/>
      <c r="CR43" s="4">
        <v>87</v>
      </c>
      <c r="CS43" s="4">
        <f>CR47-CR44</f>
        <v>118</v>
      </c>
      <c r="CT43" s="3"/>
      <c r="CU43" s="3"/>
      <c r="CV43" s="3"/>
      <c r="CW43" s="3"/>
      <c r="CX43" s="3">
        <v>76</v>
      </c>
      <c r="CY43" s="3">
        <f>CX47-CX44</f>
        <v>109</v>
      </c>
      <c r="CZ43" s="4">
        <v>69</v>
      </c>
      <c r="DA43" s="20">
        <f>CZ47-CZ44</f>
        <v>118</v>
      </c>
      <c r="DB43" s="8" t="s">
        <v>13</v>
      </c>
      <c r="DC43" s="122"/>
      <c r="DD43" s="122"/>
      <c r="DE43" s="122"/>
      <c r="DF43" s="122"/>
      <c r="DG43" s="122"/>
      <c r="DH43" s="122"/>
      <c r="DI43" s="122"/>
      <c r="DJ43" s="137"/>
      <c r="DK43" s="122"/>
      <c r="DL43" s="122"/>
      <c r="DM43" s="101">
        <v>69.5</v>
      </c>
      <c r="DN43" s="3">
        <f>DM47-DM44</f>
        <v>28.5</v>
      </c>
      <c r="DO43" s="3">
        <v>59</v>
      </c>
      <c r="DP43" s="14">
        <f>DO47-DO44</f>
        <v>24</v>
      </c>
      <c r="DQ43" s="8" t="s">
        <v>13</v>
      </c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37"/>
      <c r="EF43" s="8" t="s">
        <v>13</v>
      </c>
      <c r="EG43" s="4">
        <v>34</v>
      </c>
      <c r="EH43" s="5">
        <f>EG47-EG44</f>
        <v>34</v>
      </c>
      <c r="EI43" s="3">
        <v>41</v>
      </c>
      <c r="EJ43" s="3">
        <f>EI47-EI44</f>
        <v>53.5</v>
      </c>
      <c r="EK43" s="3">
        <v>56</v>
      </c>
      <c r="EL43" s="3">
        <f>EK47-EK44</f>
        <v>50</v>
      </c>
      <c r="EM43" s="1"/>
      <c r="EN43" s="1"/>
      <c r="EO43" s="3"/>
      <c r="EP43" s="3"/>
      <c r="EQ43" s="3">
        <v>36</v>
      </c>
      <c r="ER43" s="3">
        <f>EQ47-EQ44</f>
        <v>97</v>
      </c>
      <c r="ES43" s="1"/>
      <c r="ET43" s="9"/>
      <c r="EU43" s="67" t="s">
        <v>13</v>
      </c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3">
        <v>22.5</v>
      </c>
      <c r="FI43" s="85">
        <f>FH47-FH44</f>
        <v>32.5</v>
      </c>
      <c r="FJ43" s="8" t="s">
        <v>13</v>
      </c>
      <c r="FK43" s="1"/>
      <c r="FL43" s="1"/>
      <c r="FM43" s="122"/>
      <c r="FN43" s="122"/>
      <c r="FO43" s="49">
        <v>151</v>
      </c>
      <c r="FP43" s="51">
        <f t="shared" ref="FP43:FP46" si="1">FO44-FO43</f>
        <v>0</v>
      </c>
      <c r="FQ43" s="49">
        <v>257</v>
      </c>
      <c r="FR43" s="26">
        <f t="shared" ref="FR43:FR46" si="2">FQ44-FQ43</f>
        <v>0</v>
      </c>
      <c r="FS43" s="18"/>
      <c r="FT43" s="69"/>
      <c r="FU43" s="22"/>
      <c r="FV43" s="22"/>
      <c r="FW43" s="18"/>
      <c r="FX43" s="18"/>
      <c r="FY43" s="73"/>
      <c r="FZ43" s="81"/>
      <c r="GA43" s="92"/>
      <c r="GB43" s="92"/>
      <c r="GC43" s="81"/>
      <c r="GD43" s="81"/>
      <c r="GE43" s="81"/>
      <c r="GF43" s="74"/>
      <c r="GG43" s="74"/>
      <c r="GH43" s="74"/>
      <c r="GI43" s="74"/>
      <c r="GJ43" s="81"/>
      <c r="GK43" s="81"/>
      <c r="GL43" s="74"/>
      <c r="GM43" s="74"/>
    </row>
    <row r="44" spans="1:195" x14ac:dyDescent="0.25">
      <c r="A44" s="8" t="s">
        <v>219</v>
      </c>
      <c r="B44" s="3">
        <v>250</v>
      </c>
      <c r="C44" s="3">
        <f>B45-B44</f>
        <v>19.5</v>
      </c>
      <c r="D44" s="3">
        <v>263</v>
      </c>
      <c r="E44" s="3">
        <f>D45-D44</f>
        <v>5</v>
      </c>
      <c r="F44" s="3">
        <v>117.5</v>
      </c>
      <c r="G44" s="3">
        <f>F45-F44</f>
        <v>13</v>
      </c>
      <c r="H44" s="4">
        <v>77</v>
      </c>
      <c r="I44" s="4">
        <f>H45-H44</f>
        <v>23</v>
      </c>
      <c r="J44" s="3">
        <v>54</v>
      </c>
      <c r="K44" s="3">
        <f>J45-J44</f>
        <v>38</v>
      </c>
      <c r="L44" s="1"/>
      <c r="M44" s="2" t="s">
        <v>135</v>
      </c>
      <c r="N44" s="3">
        <v>96.5</v>
      </c>
      <c r="O44" s="14">
        <f>N45-N44</f>
        <v>31.5</v>
      </c>
      <c r="P44" s="8" t="s">
        <v>219</v>
      </c>
      <c r="Q44" s="3">
        <v>115</v>
      </c>
      <c r="R44" s="3">
        <f>Q45-Q44</f>
        <v>27.5</v>
      </c>
      <c r="S44" s="3">
        <v>161.5</v>
      </c>
      <c r="T44" s="3">
        <f>S45-S44</f>
        <v>12</v>
      </c>
      <c r="U44" s="4">
        <v>116</v>
      </c>
      <c r="V44" s="4">
        <f>U45-U44</f>
        <v>21</v>
      </c>
      <c r="W44" s="3">
        <v>147</v>
      </c>
      <c r="X44" s="3">
        <f>W45-W44</f>
        <v>16</v>
      </c>
      <c r="Y44" s="3">
        <v>112</v>
      </c>
      <c r="Z44" s="3">
        <f>Y45-Y44</f>
        <v>19.5</v>
      </c>
      <c r="AA44" s="3">
        <v>89</v>
      </c>
      <c r="AB44" s="3">
        <f>AA45-AA44</f>
        <v>21</v>
      </c>
      <c r="AC44" s="3">
        <v>102.5</v>
      </c>
      <c r="AD44" s="14">
        <f>AC45-AC44</f>
        <v>20.5</v>
      </c>
      <c r="AE44" s="8" t="s">
        <v>219</v>
      </c>
      <c r="AF44" s="3">
        <v>103</v>
      </c>
      <c r="AG44" s="3">
        <f>AF45-AF44</f>
        <v>18</v>
      </c>
      <c r="AH44" s="3">
        <v>111</v>
      </c>
      <c r="AI44" s="3">
        <f>AH45-AH44</f>
        <v>18</v>
      </c>
      <c r="AJ44" s="4">
        <v>105</v>
      </c>
      <c r="AK44" s="4">
        <f>AJ45-AJ44</f>
        <v>25.5</v>
      </c>
      <c r="AL44" s="4">
        <v>61</v>
      </c>
      <c r="AM44" s="4">
        <f>AL45-AL44</f>
        <v>15.5</v>
      </c>
      <c r="AN44" s="3">
        <v>84</v>
      </c>
      <c r="AO44" s="3">
        <f>AN45-AN44</f>
        <v>17</v>
      </c>
      <c r="AP44" s="3">
        <v>100</v>
      </c>
      <c r="AQ44" s="3">
        <f>AP45-AP44</f>
        <v>15</v>
      </c>
      <c r="AR44" s="3">
        <v>88</v>
      </c>
      <c r="AS44" s="14">
        <f>AR45-AR44</f>
        <v>15</v>
      </c>
      <c r="AT44" s="8" t="s">
        <v>219</v>
      </c>
      <c r="AU44" s="122"/>
      <c r="AV44" s="122"/>
      <c r="AW44" s="3">
        <v>86.5</v>
      </c>
      <c r="AX44" s="3">
        <f>AW45-AW44</f>
        <v>19.5</v>
      </c>
      <c r="AY44" s="122"/>
      <c r="AZ44" s="122"/>
      <c r="BA44" s="1"/>
      <c r="BB44" s="1"/>
      <c r="BC44" s="1"/>
      <c r="BD44" s="1"/>
      <c r="BE44" s="1"/>
      <c r="BF44" s="1"/>
      <c r="BG44" s="1"/>
      <c r="BH44" s="9"/>
      <c r="BI44" s="8" t="s">
        <v>219</v>
      </c>
      <c r="BJ44" s="3">
        <v>95.5</v>
      </c>
      <c r="BK44" s="3">
        <f>BJ45-BJ44</f>
        <v>3.5</v>
      </c>
      <c r="BL44" s="3">
        <v>94</v>
      </c>
      <c r="BM44" s="3">
        <f>BL45-BL44</f>
        <v>6</v>
      </c>
      <c r="BN44" s="3">
        <v>74</v>
      </c>
      <c r="BO44" s="3">
        <f>BN45-BN44</f>
        <v>7</v>
      </c>
      <c r="BP44" s="1"/>
      <c r="BQ44" s="1"/>
      <c r="BR44" s="3">
        <v>101.5</v>
      </c>
      <c r="BS44" s="3">
        <f>BR45-BR44</f>
        <v>6.5</v>
      </c>
      <c r="BT44" s="3">
        <v>75</v>
      </c>
      <c r="BU44" s="3">
        <f>BT45-BT44</f>
        <v>7</v>
      </c>
      <c r="BV44" s="3">
        <v>83</v>
      </c>
      <c r="BW44" s="26">
        <f>BV45-BV44</f>
        <v>9</v>
      </c>
      <c r="BX44" s="8" t="s">
        <v>219</v>
      </c>
      <c r="BY44" s="3">
        <v>145</v>
      </c>
      <c r="BZ44" s="3">
        <f>BY45-BY44</f>
        <v>17.5</v>
      </c>
      <c r="CA44" s="3">
        <v>105</v>
      </c>
      <c r="CB44" s="3">
        <f>CA45-CA44</f>
        <v>17</v>
      </c>
      <c r="CC44" s="27">
        <v>143</v>
      </c>
      <c r="CD44" s="3">
        <f>CC45-CC44</f>
        <v>19</v>
      </c>
      <c r="CE44" s="3">
        <v>122</v>
      </c>
      <c r="CF44" s="3">
        <f>CE45-CE44</f>
        <v>18</v>
      </c>
      <c r="CG44" s="3">
        <v>121</v>
      </c>
      <c r="CH44" s="3">
        <f>CG45-CG44</f>
        <v>22</v>
      </c>
      <c r="CI44" s="3">
        <v>152</v>
      </c>
      <c r="CJ44" s="3">
        <f>CI45-CI44</f>
        <v>22.5</v>
      </c>
      <c r="CK44" s="3">
        <v>170</v>
      </c>
      <c r="CL44" s="26">
        <f>CK45-CK44</f>
        <v>24</v>
      </c>
      <c r="CM44" s="8" t="s">
        <v>219</v>
      </c>
      <c r="CN44" s="1"/>
      <c r="CO44" s="2" t="s">
        <v>80</v>
      </c>
      <c r="CP44" s="1"/>
      <c r="CQ44" s="1"/>
      <c r="CR44" s="4">
        <v>87</v>
      </c>
      <c r="CS44" s="4">
        <f>CR45-CR44</f>
        <v>16</v>
      </c>
      <c r="CT44" s="3"/>
      <c r="CU44" s="3"/>
      <c r="CV44" s="3"/>
      <c r="CW44" s="3"/>
      <c r="CX44" s="3">
        <v>76</v>
      </c>
      <c r="CY44" s="3">
        <f>CX45-CX44</f>
        <v>16</v>
      </c>
      <c r="CZ44" s="4">
        <v>69</v>
      </c>
      <c r="DA44" s="20">
        <f>CZ45-CZ44</f>
        <v>15</v>
      </c>
      <c r="DB44" s="8" t="s">
        <v>219</v>
      </c>
      <c r="DC44" s="122"/>
      <c r="DD44" s="122"/>
      <c r="DE44" s="122"/>
      <c r="DF44" s="122"/>
      <c r="DG44" s="122"/>
      <c r="DH44" s="122"/>
      <c r="DI44" s="122"/>
      <c r="DJ44" s="137"/>
      <c r="DK44" s="122"/>
      <c r="DL44" s="122"/>
      <c r="DM44" s="101">
        <v>69.5</v>
      </c>
      <c r="DN44" s="3">
        <f>DM45-DM44</f>
        <v>7</v>
      </c>
      <c r="DO44" s="3">
        <v>59</v>
      </c>
      <c r="DP44" s="14">
        <f>DO45-DO44</f>
        <v>2.5</v>
      </c>
      <c r="DQ44" s="8" t="s">
        <v>219</v>
      </c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37"/>
      <c r="EF44" s="8" t="s">
        <v>219</v>
      </c>
      <c r="EG44" s="4">
        <v>34</v>
      </c>
      <c r="EH44" s="5">
        <f>EG45-EG44</f>
        <v>7</v>
      </c>
      <c r="EI44" s="3">
        <v>41</v>
      </c>
      <c r="EJ44" s="3">
        <f>EI45-EI44</f>
        <v>21</v>
      </c>
      <c r="EK44" s="3">
        <v>56</v>
      </c>
      <c r="EL44" s="3">
        <f>EK45-EK44</f>
        <v>8.5</v>
      </c>
      <c r="EM44" s="1"/>
      <c r="EN44" s="1"/>
      <c r="EO44" s="3"/>
      <c r="EP44" s="3"/>
      <c r="EQ44" s="3">
        <v>36</v>
      </c>
      <c r="ER44" s="3">
        <f>EQ45-EQ44</f>
        <v>22</v>
      </c>
      <c r="ES44" s="1"/>
      <c r="ET44" s="9"/>
      <c r="EU44" s="67" t="s">
        <v>219</v>
      </c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2"/>
      <c r="FG44" s="122"/>
      <c r="FH44" s="3">
        <v>22.5</v>
      </c>
      <c r="FI44" s="85">
        <f>FH45-FH44</f>
        <v>7.5</v>
      </c>
      <c r="FJ44" s="8" t="s">
        <v>219</v>
      </c>
      <c r="FK44" s="1"/>
      <c r="FL44" s="1"/>
      <c r="FM44" s="122"/>
      <c r="FN44" s="122"/>
      <c r="FO44" s="49">
        <v>151</v>
      </c>
      <c r="FP44" s="51">
        <f t="shared" si="1"/>
        <v>21</v>
      </c>
      <c r="FQ44" s="49">
        <v>257</v>
      </c>
      <c r="FR44" s="26">
        <f t="shared" si="2"/>
        <v>20.5</v>
      </c>
      <c r="FS44" s="18"/>
      <c r="FT44" s="69"/>
      <c r="FU44" s="22"/>
      <c r="FV44" s="22"/>
      <c r="FW44" s="18"/>
      <c r="FX44" s="18"/>
      <c r="FY44" s="73"/>
      <c r="FZ44" s="81"/>
      <c r="GA44" s="92"/>
      <c r="GB44" s="92"/>
      <c r="GC44" s="81"/>
      <c r="GD44" s="81"/>
      <c r="GE44" s="81"/>
      <c r="GF44" s="74"/>
      <c r="GG44" s="74"/>
      <c r="GH44" s="74"/>
      <c r="GI44" s="98"/>
      <c r="GJ44" s="81"/>
      <c r="GK44" s="81"/>
      <c r="GL44" s="74"/>
      <c r="GM44" s="74"/>
    </row>
    <row r="45" spans="1:195" x14ac:dyDescent="0.25">
      <c r="A45" s="31" t="s">
        <v>220</v>
      </c>
      <c r="B45" s="32">
        <v>269.5</v>
      </c>
      <c r="C45" s="32">
        <f>B46-B45</f>
        <v>73</v>
      </c>
      <c r="D45" s="32">
        <v>268</v>
      </c>
      <c r="E45" s="32">
        <f>D46-D45</f>
        <v>75</v>
      </c>
      <c r="F45" s="32">
        <v>130.5</v>
      </c>
      <c r="G45" s="32">
        <f>F46-F45</f>
        <v>90.5</v>
      </c>
      <c r="H45" s="34">
        <v>100</v>
      </c>
      <c r="I45" s="34">
        <f>H46-H45</f>
        <v>84</v>
      </c>
      <c r="J45" s="32">
        <v>92</v>
      </c>
      <c r="K45" s="32">
        <f>J46-J45</f>
        <v>60</v>
      </c>
      <c r="L45" s="32">
        <v>32</v>
      </c>
      <c r="M45" s="32">
        <f>L46-L45</f>
        <v>54</v>
      </c>
      <c r="N45" s="32">
        <v>128</v>
      </c>
      <c r="O45" s="33">
        <f>N46-N45</f>
        <v>79</v>
      </c>
      <c r="P45" s="31" t="s">
        <v>220</v>
      </c>
      <c r="Q45" s="32">
        <v>142.5</v>
      </c>
      <c r="R45" s="32">
        <f>Q46-Q45</f>
        <v>45.5</v>
      </c>
      <c r="S45" s="32">
        <v>173.5</v>
      </c>
      <c r="T45" s="32">
        <f>S46-S45</f>
        <v>56.5</v>
      </c>
      <c r="U45" s="34">
        <v>137</v>
      </c>
      <c r="V45" s="34">
        <f>U46-U45</f>
        <v>79</v>
      </c>
      <c r="W45" s="32">
        <v>163</v>
      </c>
      <c r="X45" s="32">
        <f>W46-W45</f>
        <v>79</v>
      </c>
      <c r="Y45" s="32">
        <v>131.5</v>
      </c>
      <c r="Z45" s="32">
        <f>Y46-Y45</f>
        <v>82</v>
      </c>
      <c r="AA45" s="32">
        <v>110</v>
      </c>
      <c r="AB45" s="32">
        <f>AA46-AA45</f>
        <v>84</v>
      </c>
      <c r="AC45" s="32">
        <v>123</v>
      </c>
      <c r="AD45" s="33">
        <f>AC46-AC45</f>
        <v>84</v>
      </c>
      <c r="AE45" s="31" t="s">
        <v>220</v>
      </c>
      <c r="AF45" s="32">
        <v>121</v>
      </c>
      <c r="AG45" s="32">
        <f>AF46-AF45</f>
        <v>80.5</v>
      </c>
      <c r="AH45" s="32">
        <v>129</v>
      </c>
      <c r="AI45" s="32">
        <f>AH46-AH45</f>
        <v>78</v>
      </c>
      <c r="AJ45" s="34">
        <v>130.5</v>
      </c>
      <c r="AK45" s="34">
        <f>AJ46-AJ45</f>
        <v>68.5</v>
      </c>
      <c r="AL45" s="34">
        <v>76.5</v>
      </c>
      <c r="AM45" s="34">
        <f>AL46-AL45</f>
        <v>83</v>
      </c>
      <c r="AN45" s="32">
        <v>101</v>
      </c>
      <c r="AO45" s="32">
        <f>AN46-AN45</f>
        <v>87</v>
      </c>
      <c r="AP45" s="32">
        <v>115</v>
      </c>
      <c r="AQ45" s="32">
        <f>AP46-AP45</f>
        <v>90</v>
      </c>
      <c r="AR45" s="32">
        <v>103</v>
      </c>
      <c r="AS45" s="33">
        <f>AR46-AR45</f>
        <v>89</v>
      </c>
      <c r="AT45" s="31" t="s">
        <v>220</v>
      </c>
      <c r="AU45" s="122"/>
      <c r="AV45" s="122"/>
      <c r="AW45" s="32">
        <v>106</v>
      </c>
      <c r="AX45" s="32">
        <f>AW46-AW45</f>
        <v>92</v>
      </c>
      <c r="AY45" s="122"/>
      <c r="AZ45" s="122"/>
      <c r="BA45" s="36"/>
      <c r="BB45" s="41" t="s">
        <v>139</v>
      </c>
      <c r="BC45" s="36"/>
      <c r="BD45" s="41" t="s">
        <v>140</v>
      </c>
      <c r="BE45" s="36"/>
      <c r="BF45" s="41" t="s">
        <v>199</v>
      </c>
      <c r="BG45" s="36"/>
      <c r="BH45" s="45"/>
      <c r="BI45" s="31" t="s">
        <v>220</v>
      </c>
      <c r="BJ45" s="32">
        <v>99</v>
      </c>
      <c r="BK45" s="32">
        <f>BJ46-BJ45</f>
        <v>3</v>
      </c>
      <c r="BL45" s="32">
        <v>100</v>
      </c>
      <c r="BM45" s="32">
        <f>BL46-BL45</f>
        <v>2</v>
      </c>
      <c r="BN45" s="32">
        <v>81</v>
      </c>
      <c r="BO45" s="32">
        <f>BN46-BN45</f>
        <v>2</v>
      </c>
      <c r="BP45" s="36"/>
      <c r="BQ45" s="43"/>
      <c r="BR45" s="32">
        <v>108</v>
      </c>
      <c r="BS45" s="32">
        <f>BR46-BR45</f>
        <v>2</v>
      </c>
      <c r="BT45" s="32">
        <v>82</v>
      </c>
      <c r="BU45" s="32">
        <f>BT46-BT45</f>
        <v>3.5</v>
      </c>
      <c r="BV45" s="32">
        <v>92</v>
      </c>
      <c r="BW45" s="33">
        <f>BV46-BV45</f>
        <v>2</v>
      </c>
      <c r="BX45" s="31" t="s">
        <v>220</v>
      </c>
      <c r="BY45" s="32">
        <v>162.5</v>
      </c>
      <c r="BZ45" s="32">
        <f>BY46-BY45</f>
        <v>9.5</v>
      </c>
      <c r="CA45" s="32">
        <v>122</v>
      </c>
      <c r="CB45" s="32">
        <f>CA46-CA45</f>
        <v>7</v>
      </c>
      <c r="CC45" s="32">
        <v>162</v>
      </c>
      <c r="CD45" s="32">
        <f>CC46-CC45</f>
        <v>9.5</v>
      </c>
      <c r="CE45" s="32">
        <v>140</v>
      </c>
      <c r="CF45" s="32">
        <f>CE46-CE45</f>
        <v>8</v>
      </c>
      <c r="CG45" s="32">
        <v>143</v>
      </c>
      <c r="CH45" s="48">
        <f>CG46-CG45</f>
        <v>6.5</v>
      </c>
      <c r="CI45" s="32">
        <v>174.5</v>
      </c>
      <c r="CJ45" s="32">
        <f>CI46-CI45</f>
        <v>6.5</v>
      </c>
      <c r="CK45" s="32">
        <v>194</v>
      </c>
      <c r="CL45" s="33">
        <f>CK46-CK45</f>
        <v>51</v>
      </c>
      <c r="CM45" s="31" t="s">
        <v>220</v>
      </c>
      <c r="CN45" s="32">
        <v>33</v>
      </c>
      <c r="CO45" s="32">
        <f>CN46-CN45</f>
        <v>70</v>
      </c>
      <c r="CP45" s="36"/>
      <c r="CQ45" s="36"/>
      <c r="CR45" s="34">
        <v>103</v>
      </c>
      <c r="CS45" s="34">
        <f>CR46-CR45</f>
        <v>99</v>
      </c>
      <c r="CT45" s="32"/>
      <c r="CU45" s="34" t="s">
        <v>80</v>
      </c>
      <c r="CV45" s="32"/>
      <c r="CW45" s="34" t="s">
        <v>91</v>
      </c>
      <c r="CX45" s="32">
        <v>92</v>
      </c>
      <c r="CY45" s="32">
        <f>CX46-CX45</f>
        <v>91</v>
      </c>
      <c r="CZ45" s="34">
        <v>84</v>
      </c>
      <c r="DA45" s="37">
        <f>CZ46-CZ45</f>
        <v>101</v>
      </c>
      <c r="DB45" s="31" t="s">
        <v>220</v>
      </c>
      <c r="DC45" s="122"/>
      <c r="DD45" s="122"/>
      <c r="DE45" s="122"/>
      <c r="DF45" s="122"/>
      <c r="DG45" s="122"/>
      <c r="DH45" s="122"/>
      <c r="DI45" s="122"/>
      <c r="DJ45" s="137"/>
      <c r="DK45" s="122"/>
      <c r="DL45" s="122"/>
      <c r="DM45" s="102">
        <v>76.5</v>
      </c>
      <c r="DN45" s="32">
        <f>DM46-DM45</f>
        <v>2.5</v>
      </c>
      <c r="DO45" s="32">
        <v>61.5</v>
      </c>
      <c r="DP45" s="33">
        <f>DO46-DO45</f>
        <v>1.5</v>
      </c>
      <c r="DQ45" s="31" t="s">
        <v>220</v>
      </c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37"/>
      <c r="EF45" s="31" t="s">
        <v>220</v>
      </c>
      <c r="EG45" s="34">
        <v>41</v>
      </c>
      <c r="EH45" s="40">
        <f>EG46-EG45</f>
        <v>1</v>
      </c>
      <c r="EI45" s="32">
        <v>62</v>
      </c>
      <c r="EJ45" s="32">
        <f>EI46-EI45</f>
        <v>2</v>
      </c>
      <c r="EK45" s="32">
        <v>64.5</v>
      </c>
      <c r="EL45" s="32">
        <f>EK46-EK45</f>
        <v>10</v>
      </c>
      <c r="EM45" s="36"/>
      <c r="EN45" s="41" t="s">
        <v>134</v>
      </c>
      <c r="EO45" s="32">
        <v>14</v>
      </c>
      <c r="EP45" s="32">
        <f>EO46-EO45</f>
        <v>66</v>
      </c>
      <c r="EQ45" s="32">
        <v>58</v>
      </c>
      <c r="ER45" s="32">
        <f>EQ46-EQ45</f>
        <v>64</v>
      </c>
      <c r="ES45" s="36"/>
      <c r="ET45" s="45"/>
      <c r="EU45" s="71" t="s">
        <v>220</v>
      </c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2"/>
      <c r="FG45" s="122"/>
      <c r="FH45" s="32">
        <v>30</v>
      </c>
      <c r="FI45" s="86">
        <f>FH46-FH45</f>
        <v>2.5</v>
      </c>
      <c r="FJ45" s="31" t="s">
        <v>220</v>
      </c>
      <c r="FK45" s="36"/>
      <c r="FL45" s="36"/>
      <c r="FM45" s="122"/>
      <c r="FN45" s="122"/>
      <c r="FO45" s="48">
        <v>172</v>
      </c>
      <c r="FP45" s="48">
        <f t="shared" si="1"/>
        <v>76</v>
      </c>
      <c r="FQ45" s="48">
        <v>277.5</v>
      </c>
      <c r="FR45" s="39">
        <f t="shared" si="2"/>
        <v>80.5</v>
      </c>
      <c r="FS45" s="18"/>
      <c r="FT45" s="19"/>
      <c r="FU45" s="22"/>
      <c r="FV45" s="22"/>
      <c r="FW45" s="18"/>
      <c r="FX45" s="18"/>
      <c r="FY45" s="73"/>
      <c r="FZ45" s="81"/>
      <c r="GA45" s="92"/>
      <c r="GB45" s="92"/>
      <c r="GC45" s="81"/>
      <c r="GD45" s="81"/>
      <c r="GE45" s="81"/>
      <c r="GF45" s="74"/>
      <c r="GG45" s="97"/>
      <c r="GH45" s="81"/>
      <c r="GI45" s="81"/>
      <c r="GJ45" s="81"/>
      <c r="GK45" s="81"/>
      <c r="GL45" s="74"/>
      <c r="GM45" s="74"/>
    </row>
    <row r="46" spans="1:195" x14ac:dyDescent="0.25">
      <c r="A46" s="8" t="s">
        <v>221</v>
      </c>
      <c r="B46" s="3">
        <v>342.5</v>
      </c>
      <c r="C46" s="3">
        <f>B47-B46</f>
        <v>3.5</v>
      </c>
      <c r="D46" s="3">
        <v>343</v>
      </c>
      <c r="E46" s="3">
        <f>D47-D46</f>
        <v>2</v>
      </c>
      <c r="F46" s="3">
        <v>221</v>
      </c>
      <c r="G46" s="3">
        <f>F47-F46</f>
        <v>2</v>
      </c>
      <c r="H46" s="4">
        <v>184</v>
      </c>
      <c r="I46" s="4">
        <f>H47-H46</f>
        <v>2</v>
      </c>
      <c r="J46" s="3">
        <v>152</v>
      </c>
      <c r="K46" s="3">
        <f>J47-J46</f>
        <v>2.5</v>
      </c>
      <c r="L46" s="3">
        <v>86</v>
      </c>
      <c r="M46" s="3">
        <f>L47-L46</f>
        <v>2</v>
      </c>
      <c r="N46" s="3">
        <v>207</v>
      </c>
      <c r="O46" s="14">
        <f>N47-N46</f>
        <v>1.5</v>
      </c>
      <c r="P46" s="8" t="s">
        <v>221</v>
      </c>
      <c r="Q46" s="3">
        <v>188</v>
      </c>
      <c r="R46" s="3">
        <f>Q47-Q46</f>
        <v>9</v>
      </c>
      <c r="S46" s="3">
        <v>230</v>
      </c>
      <c r="T46" s="3">
        <f>S47-S46</f>
        <v>6</v>
      </c>
      <c r="U46" s="4">
        <v>216</v>
      </c>
      <c r="V46" s="4">
        <f>U47-U46</f>
        <v>2.25</v>
      </c>
      <c r="W46" s="3">
        <v>242</v>
      </c>
      <c r="X46" s="3">
        <f>W47-W46</f>
        <v>2.5</v>
      </c>
      <c r="Y46" s="3">
        <v>213.5</v>
      </c>
      <c r="Z46" s="3">
        <f>Y47-Y46</f>
        <v>2.5</v>
      </c>
      <c r="AA46" s="3">
        <v>194</v>
      </c>
      <c r="AB46" s="3">
        <f>AA47-AA46</f>
        <v>3</v>
      </c>
      <c r="AC46" s="3">
        <v>207</v>
      </c>
      <c r="AD46" s="14">
        <f>AC47-AC46</f>
        <v>4</v>
      </c>
      <c r="AE46" s="8" t="s">
        <v>221</v>
      </c>
      <c r="AF46" s="3">
        <v>201.5</v>
      </c>
      <c r="AG46" s="3">
        <f>AF47-AF46</f>
        <v>2.5</v>
      </c>
      <c r="AH46" s="3">
        <v>207</v>
      </c>
      <c r="AI46" s="3">
        <f>AH47-AH46</f>
        <v>3</v>
      </c>
      <c r="AJ46" s="4">
        <v>199</v>
      </c>
      <c r="AK46" s="4">
        <f>AJ47-AJ46</f>
        <v>2</v>
      </c>
      <c r="AL46" s="4">
        <v>159.5</v>
      </c>
      <c r="AM46" s="4">
        <f>AL47-AL46</f>
        <v>2</v>
      </c>
      <c r="AN46" s="3">
        <v>188</v>
      </c>
      <c r="AO46" s="3">
        <f>AN47-AN46</f>
        <v>2.5</v>
      </c>
      <c r="AP46" s="3">
        <v>205</v>
      </c>
      <c r="AQ46" s="3">
        <f>AP47-AP46</f>
        <v>2</v>
      </c>
      <c r="AR46" s="3">
        <v>192</v>
      </c>
      <c r="AS46" s="14">
        <f>AR47-AR46</f>
        <v>3.5</v>
      </c>
      <c r="AT46" s="8" t="s">
        <v>221</v>
      </c>
      <c r="AU46" s="122"/>
      <c r="AV46" s="122"/>
      <c r="AW46" s="3">
        <v>198</v>
      </c>
      <c r="AX46" s="3">
        <f>AW47-AW46</f>
        <v>2</v>
      </c>
      <c r="AY46" s="122"/>
      <c r="AZ46" s="122"/>
      <c r="BA46" s="3">
        <v>32</v>
      </c>
      <c r="BB46" s="3">
        <f>BA47-BA46</f>
        <v>1.5</v>
      </c>
      <c r="BC46" s="3">
        <v>101</v>
      </c>
      <c r="BD46" s="3">
        <f>BC47-BC46</f>
        <v>1</v>
      </c>
      <c r="BE46" s="1">
        <v>59</v>
      </c>
      <c r="BF46" s="3">
        <f>BE47-BE46</f>
        <v>2</v>
      </c>
      <c r="BG46" s="1"/>
      <c r="BH46" s="9"/>
      <c r="BI46" s="8" t="s">
        <v>221</v>
      </c>
      <c r="BJ46" s="3">
        <v>102</v>
      </c>
      <c r="BK46" s="3">
        <f>BJ47-BJ46</f>
        <v>14</v>
      </c>
      <c r="BL46" s="3">
        <v>102</v>
      </c>
      <c r="BM46" s="3">
        <f>BL47-BL46</f>
        <v>20</v>
      </c>
      <c r="BN46" s="3">
        <v>83</v>
      </c>
      <c r="BO46" s="3">
        <f>BN47-BN46</f>
        <v>20</v>
      </c>
      <c r="BP46" s="3"/>
      <c r="BQ46" s="3"/>
      <c r="BR46" s="3">
        <v>110</v>
      </c>
      <c r="BS46" s="3">
        <f>BR47-BR46</f>
        <v>16</v>
      </c>
      <c r="BT46" s="3">
        <v>85.5</v>
      </c>
      <c r="BU46" s="3">
        <f>BT47-BT46</f>
        <v>16.5</v>
      </c>
      <c r="BV46" s="3">
        <v>94</v>
      </c>
      <c r="BW46" s="14">
        <f>BV47-BV46</f>
        <v>13</v>
      </c>
      <c r="BX46" s="8" t="s">
        <v>221</v>
      </c>
      <c r="BY46" s="3">
        <v>172</v>
      </c>
      <c r="BZ46" s="3">
        <f>BY47-BY46</f>
        <v>8</v>
      </c>
      <c r="CA46" s="3">
        <v>129</v>
      </c>
      <c r="CB46" s="3">
        <f>CA47-CA46</f>
        <v>5</v>
      </c>
      <c r="CC46" s="3">
        <v>171.5</v>
      </c>
      <c r="CD46" s="3">
        <f>CC47-CC46</f>
        <v>7</v>
      </c>
      <c r="CE46" s="3">
        <v>148</v>
      </c>
      <c r="CF46" s="3">
        <f>CE47-CE46</f>
        <v>5</v>
      </c>
      <c r="CG46" s="3">
        <v>149.5</v>
      </c>
      <c r="CH46" s="3">
        <f>CG47-CG46</f>
        <v>6.5</v>
      </c>
      <c r="CI46" s="3">
        <v>181</v>
      </c>
      <c r="CJ46" s="3">
        <f>CI47-CI46</f>
        <v>13</v>
      </c>
      <c r="CK46" s="3">
        <v>245</v>
      </c>
      <c r="CL46" s="14">
        <f>CK47-CK46</f>
        <v>5</v>
      </c>
      <c r="CM46" s="8" t="s">
        <v>221</v>
      </c>
      <c r="CN46" s="3">
        <v>103</v>
      </c>
      <c r="CO46" s="3">
        <f>CN47-CN46</f>
        <v>7</v>
      </c>
      <c r="CP46" s="1"/>
      <c r="CQ46" s="1"/>
      <c r="CR46" s="4">
        <v>202</v>
      </c>
      <c r="CS46" s="4">
        <f>CR47-CR46</f>
        <v>3</v>
      </c>
      <c r="CT46" s="3">
        <v>12.5</v>
      </c>
      <c r="CU46" s="3">
        <f>CT47-CT46</f>
        <v>2</v>
      </c>
      <c r="CV46" s="3">
        <v>116.5</v>
      </c>
      <c r="CW46" s="3">
        <f>CV47-CV46</f>
        <v>2.5</v>
      </c>
      <c r="CX46" s="3">
        <v>183</v>
      </c>
      <c r="CY46" s="3">
        <f>CX47-CX46</f>
        <v>2</v>
      </c>
      <c r="CZ46" s="4">
        <v>185</v>
      </c>
      <c r="DA46" s="20">
        <f>CZ47-CZ46</f>
        <v>2</v>
      </c>
      <c r="DB46" s="8" t="s">
        <v>221</v>
      </c>
      <c r="DC46" s="122"/>
      <c r="DD46" s="122"/>
      <c r="DE46" s="122"/>
      <c r="DF46" s="122"/>
      <c r="DG46" s="122"/>
      <c r="DH46" s="122"/>
      <c r="DI46" s="122"/>
      <c r="DJ46" s="137"/>
      <c r="DK46" s="122"/>
      <c r="DL46" s="122"/>
      <c r="DM46" s="101">
        <v>79</v>
      </c>
      <c r="DN46" s="3">
        <f>DM47-DM46</f>
        <v>19</v>
      </c>
      <c r="DO46" s="3">
        <v>63</v>
      </c>
      <c r="DP46" s="14">
        <f>DO47-DO46</f>
        <v>20</v>
      </c>
      <c r="DQ46" s="8" t="s">
        <v>221</v>
      </c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37"/>
      <c r="EF46" s="8" t="s">
        <v>221</v>
      </c>
      <c r="EG46" s="4">
        <v>42</v>
      </c>
      <c r="EH46" s="5">
        <f>EG47-EG46</f>
        <v>26</v>
      </c>
      <c r="EI46" s="3">
        <v>64</v>
      </c>
      <c r="EJ46" s="3">
        <f>EI47-EI46</f>
        <v>30.5</v>
      </c>
      <c r="EK46" s="3">
        <v>74.5</v>
      </c>
      <c r="EL46" s="3">
        <f>EK47-EK46</f>
        <v>31.5</v>
      </c>
      <c r="EM46" s="3">
        <v>64</v>
      </c>
      <c r="EN46" s="3">
        <f>EM47-EM46</f>
        <v>14</v>
      </c>
      <c r="EO46" s="3">
        <v>80</v>
      </c>
      <c r="EP46" s="3">
        <f>EO47-EO46</f>
        <v>21</v>
      </c>
      <c r="EQ46" s="3">
        <v>122</v>
      </c>
      <c r="ER46" s="3">
        <f>EQ47-EQ46</f>
        <v>11</v>
      </c>
      <c r="ES46" s="1"/>
      <c r="ET46" s="9"/>
      <c r="EU46" s="67" t="s">
        <v>221</v>
      </c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3">
        <v>32.5</v>
      </c>
      <c r="FI46" s="85">
        <f>FH47-FH46</f>
        <v>22.5</v>
      </c>
      <c r="FJ46" s="8" t="s">
        <v>221</v>
      </c>
      <c r="FK46" s="1"/>
      <c r="FL46" s="1"/>
      <c r="FM46" s="122"/>
      <c r="FN46" s="122"/>
      <c r="FO46" s="49">
        <v>248</v>
      </c>
      <c r="FP46" s="51">
        <f t="shared" si="1"/>
        <v>2</v>
      </c>
      <c r="FQ46" s="49">
        <v>358</v>
      </c>
      <c r="FR46" s="26">
        <f t="shared" si="2"/>
        <v>3</v>
      </c>
      <c r="FS46" s="18"/>
      <c r="FT46" s="18"/>
      <c r="FU46" s="22"/>
      <c r="FV46" s="88"/>
      <c r="FW46" s="18"/>
      <c r="FX46" s="18"/>
      <c r="FY46" s="73"/>
      <c r="FZ46" s="81"/>
      <c r="GA46" s="92"/>
      <c r="GB46" s="92"/>
      <c r="GC46" s="81"/>
      <c r="GD46" s="81"/>
      <c r="GE46" s="81"/>
      <c r="GF46" s="81"/>
      <c r="GG46" s="81"/>
      <c r="GH46" s="81"/>
      <c r="GI46" s="81"/>
      <c r="GJ46" s="81"/>
      <c r="GK46" s="81"/>
      <c r="GL46" s="74"/>
      <c r="GM46" s="74"/>
    </row>
    <row r="47" spans="1:195" x14ac:dyDescent="0.25">
      <c r="A47" s="31" t="s">
        <v>14</v>
      </c>
      <c r="B47" s="32">
        <v>346</v>
      </c>
      <c r="C47" s="32">
        <f>B48-B47</f>
        <v>2</v>
      </c>
      <c r="D47" s="32">
        <v>345</v>
      </c>
      <c r="E47" s="32">
        <f>D48-D47</f>
        <v>2</v>
      </c>
      <c r="F47" s="32">
        <v>223</v>
      </c>
      <c r="G47" s="32">
        <f>F48-F47</f>
        <v>1.5</v>
      </c>
      <c r="H47" s="34">
        <v>186</v>
      </c>
      <c r="I47" s="34">
        <f>H48-H47</f>
        <v>2</v>
      </c>
      <c r="J47" s="32">
        <v>154.5</v>
      </c>
      <c r="K47" s="32">
        <f>J48-J47</f>
        <v>1.5</v>
      </c>
      <c r="L47" s="34">
        <v>88</v>
      </c>
      <c r="M47" s="34">
        <f>L48-L47</f>
        <v>1</v>
      </c>
      <c r="N47" s="32">
        <v>208.5</v>
      </c>
      <c r="O47" s="33">
        <f>N48-N47</f>
        <v>1.5</v>
      </c>
      <c r="P47" s="31" t="s">
        <v>14</v>
      </c>
      <c r="Q47" s="32">
        <v>197</v>
      </c>
      <c r="R47" s="32">
        <f>Q48-Q47</f>
        <v>17.5</v>
      </c>
      <c r="S47" s="32">
        <v>236</v>
      </c>
      <c r="T47" s="32">
        <f>S48-S47</f>
        <v>4</v>
      </c>
      <c r="U47" s="34">
        <v>218.25</v>
      </c>
      <c r="V47" s="34">
        <f>U48-U47</f>
        <v>2.25</v>
      </c>
      <c r="W47" s="32">
        <v>244.5</v>
      </c>
      <c r="X47" s="32">
        <f>W48-W47</f>
        <v>1.5</v>
      </c>
      <c r="Y47" s="32">
        <v>216</v>
      </c>
      <c r="Z47" s="32">
        <f>Y48-Y47</f>
        <v>2</v>
      </c>
      <c r="AA47" s="32">
        <v>197</v>
      </c>
      <c r="AB47" s="32">
        <f>AA48-AA47</f>
        <v>2</v>
      </c>
      <c r="AC47" s="32">
        <v>211</v>
      </c>
      <c r="AD47" s="33">
        <f>AC48-AC47</f>
        <v>1.5</v>
      </c>
      <c r="AE47" s="31" t="s">
        <v>14</v>
      </c>
      <c r="AF47" s="32">
        <v>204</v>
      </c>
      <c r="AG47" s="32">
        <f>AF48-AF47</f>
        <v>1</v>
      </c>
      <c r="AH47" s="32">
        <v>210</v>
      </c>
      <c r="AI47" s="32">
        <f>AH48-AH47</f>
        <v>1.5</v>
      </c>
      <c r="AJ47" s="34">
        <v>201</v>
      </c>
      <c r="AK47" s="34">
        <f>AJ48-AJ47</f>
        <v>1.5</v>
      </c>
      <c r="AL47" s="34">
        <v>161.5</v>
      </c>
      <c r="AM47" s="34">
        <f>AL48-AL47</f>
        <v>1.5</v>
      </c>
      <c r="AN47" s="32">
        <v>190.5</v>
      </c>
      <c r="AO47" s="32">
        <f>AN48-AN47</f>
        <v>1.5</v>
      </c>
      <c r="AP47" s="32">
        <v>207</v>
      </c>
      <c r="AQ47" s="32">
        <f>AP48-AP47</f>
        <v>1.5</v>
      </c>
      <c r="AR47" s="32">
        <v>195.5</v>
      </c>
      <c r="AS47" s="33">
        <f>AR48-AR47</f>
        <v>1</v>
      </c>
      <c r="AT47" s="31" t="s">
        <v>14</v>
      </c>
      <c r="AU47" s="122"/>
      <c r="AV47" s="122"/>
      <c r="AW47" s="32">
        <v>200</v>
      </c>
      <c r="AX47" s="32">
        <f>AW48-AW47</f>
        <v>1</v>
      </c>
      <c r="AY47" s="122"/>
      <c r="AZ47" s="122"/>
      <c r="BA47" s="32">
        <v>33.5</v>
      </c>
      <c r="BB47" s="34">
        <f>BA48-BA47</f>
        <v>0.5</v>
      </c>
      <c r="BC47" s="32">
        <v>102</v>
      </c>
      <c r="BD47" s="32">
        <f>BC48-BC47</f>
        <v>1</v>
      </c>
      <c r="BE47" s="36">
        <v>61</v>
      </c>
      <c r="BF47" s="34">
        <f>BE48-BE47</f>
        <v>1</v>
      </c>
      <c r="BG47" s="36"/>
      <c r="BH47" s="45"/>
      <c r="BI47" s="31" t="s">
        <v>14</v>
      </c>
      <c r="BJ47" s="32">
        <v>116</v>
      </c>
      <c r="BK47" s="32">
        <f>BJ48-BJ47</f>
        <v>2</v>
      </c>
      <c r="BL47" s="32">
        <v>122</v>
      </c>
      <c r="BM47" s="32">
        <f>BL48-BL47</f>
        <v>2</v>
      </c>
      <c r="BN47" s="32">
        <v>103</v>
      </c>
      <c r="BO47" s="32">
        <f>BN48-BN47</f>
        <v>1.5</v>
      </c>
      <c r="BP47" s="32">
        <v>106</v>
      </c>
      <c r="BQ47" s="32">
        <f>BP48-BP47</f>
        <v>2</v>
      </c>
      <c r="BR47" s="32">
        <v>126</v>
      </c>
      <c r="BS47" s="32">
        <f>BR48-BR47</f>
        <v>2</v>
      </c>
      <c r="BT47" s="32">
        <v>102</v>
      </c>
      <c r="BU47" s="32">
        <f>BT48-BT47</f>
        <v>2</v>
      </c>
      <c r="BV47" s="32">
        <v>107</v>
      </c>
      <c r="BW47" s="33">
        <f>BV48-BV47</f>
        <v>3</v>
      </c>
      <c r="BX47" s="31" t="s">
        <v>14</v>
      </c>
      <c r="BY47" s="32">
        <v>180</v>
      </c>
      <c r="BZ47" s="32">
        <f>BY48-BY47</f>
        <v>2</v>
      </c>
      <c r="CA47" s="32">
        <v>134</v>
      </c>
      <c r="CB47" s="32">
        <f>CA48-CA47</f>
        <v>2</v>
      </c>
      <c r="CC47" s="32">
        <v>178.5</v>
      </c>
      <c r="CD47" s="32">
        <f>CC48-CC47</f>
        <v>1.5</v>
      </c>
      <c r="CE47" s="32">
        <v>153</v>
      </c>
      <c r="CF47" s="32">
        <f>CE48-CE47</f>
        <v>3</v>
      </c>
      <c r="CG47" s="32">
        <v>156</v>
      </c>
      <c r="CH47" s="32">
        <f>CG48-CG47</f>
        <v>2.25</v>
      </c>
      <c r="CI47" s="32">
        <v>194</v>
      </c>
      <c r="CJ47" s="32">
        <f>CI48-CI47</f>
        <v>16</v>
      </c>
      <c r="CK47" s="32">
        <v>250</v>
      </c>
      <c r="CL47" s="33">
        <f>CK48-CK47</f>
        <v>1</v>
      </c>
      <c r="CM47" s="31" t="s">
        <v>14</v>
      </c>
      <c r="CN47" s="32">
        <v>110</v>
      </c>
      <c r="CO47" s="32">
        <f>CN48-CN47</f>
        <v>10</v>
      </c>
      <c r="CP47" s="36"/>
      <c r="CQ47" s="36"/>
      <c r="CR47" s="34">
        <v>205</v>
      </c>
      <c r="CS47" s="34">
        <f>CR48-CR47</f>
        <v>2</v>
      </c>
      <c r="CT47" s="34">
        <v>14.5</v>
      </c>
      <c r="CU47" s="32">
        <f>CT48-CT47</f>
        <v>1</v>
      </c>
      <c r="CV47" s="32">
        <v>119</v>
      </c>
      <c r="CW47" s="32">
        <f>CV48-CV47</f>
        <v>1</v>
      </c>
      <c r="CX47" s="32">
        <v>185</v>
      </c>
      <c r="CY47" s="32">
        <f>CX48-CX47</f>
        <v>1.5</v>
      </c>
      <c r="CZ47" s="34">
        <v>187</v>
      </c>
      <c r="DA47" s="37">
        <f>CZ48-CZ47</f>
        <v>1</v>
      </c>
      <c r="DB47" s="31" t="s">
        <v>14</v>
      </c>
      <c r="DC47" s="122"/>
      <c r="DD47" s="122"/>
      <c r="DE47" s="122"/>
      <c r="DF47" s="122"/>
      <c r="DG47" s="122"/>
      <c r="DH47" s="122"/>
      <c r="DI47" s="122"/>
      <c r="DJ47" s="137"/>
      <c r="DK47" s="122"/>
      <c r="DL47" s="122"/>
      <c r="DM47" s="102">
        <v>98</v>
      </c>
      <c r="DN47" s="32">
        <f>DM48-DM47</f>
        <v>1.5</v>
      </c>
      <c r="DO47" s="32">
        <v>83</v>
      </c>
      <c r="DP47" s="33">
        <f>DO48-DO47</f>
        <v>2</v>
      </c>
      <c r="DQ47" s="31" t="s">
        <v>14</v>
      </c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37"/>
      <c r="EF47" s="31" t="s">
        <v>14</v>
      </c>
      <c r="EG47" s="34">
        <v>68</v>
      </c>
      <c r="EH47" s="40">
        <f>EG48-EG47</f>
        <v>2.5</v>
      </c>
      <c r="EI47" s="32">
        <v>94.5</v>
      </c>
      <c r="EJ47" s="32">
        <f>EI48-EI47</f>
        <v>1.5</v>
      </c>
      <c r="EK47" s="32">
        <v>106</v>
      </c>
      <c r="EL47" s="32">
        <f>EK48-EK47</f>
        <v>2</v>
      </c>
      <c r="EM47" s="34">
        <v>78</v>
      </c>
      <c r="EN47" s="32">
        <f>EM48-EM47</f>
        <v>2.5</v>
      </c>
      <c r="EO47" s="32">
        <v>101</v>
      </c>
      <c r="EP47" s="32">
        <f>EO48-EO47</f>
        <v>1.5</v>
      </c>
      <c r="EQ47" s="32">
        <v>133</v>
      </c>
      <c r="ER47" s="32">
        <f>EQ48-EQ47</f>
        <v>2</v>
      </c>
      <c r="ES47" s="36"/>
      <c r="ET47" s="45"/>
      <c r="EU47" s="71" t="s">
        <v>14</v>
      </c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32">
        <v>55</v>
      </c>
      <c r="FI47" s="86">
        <f>FH48-FH47</f>
        <v>3.5</v>
      </c>
      <c r="FJ47" s="31" t="s">
        <v>14</v>
      </c>
      <c r="FK47" s="36"/>
      <c r="FL47" s="36"/>
      <c r="FM47" s="122"/>
      <c r="FN47" s="122"/>
      <c r="FO47" s="48">
        <v>250</v>
      </c>
      <c r="FP47" s="48">
        <f>FO48-FO47</f>
        <v>2</v>
      </c>
      <c r="FQ47" s="48">
        <v>361</v>
      </c>
      <c r="FR47" s="39">
        <f>FQ48-FQ47</f>
        <v>1.25</v>
      </c>
      <c r="FS47" s="18"/>
      <c r="FT47" s="18"/>
      <c r="FU47" s="18"/>
      <c r="FV47" s="18"/>
      <c r="FW47" s="18"/>
      <c r="FX47" s="18"/>
      <c r="FY47" s="73"/>
      <c r="FZ47" s="81"/>
      <c r="GA47" s="92"/>
      <c r="GB47" s="92"/>
      <c r="GC47" s="81"/>
      <c r="GD47" s="81"/>
      <c r="GE47" s="81"/>
      <c r="GF47" s="81"/>
      <c r="GG47" s="81"/>
      <c r="GH47" s="81"/>
      <c r="GI47" s="81"/>
      <c r="GJ47" s="81"/>
      <c r="GK47" s="81"/>
      <c r="GL47" s="74"/>
      <c r="GM47" s="74"/>
    </row>
    <row r="48" spans="1:195" x14ac:dyDescent="0.25">
      <c r="A48" s="8" t="s">
        <v>15</v>
      </c>
      <c r="B48" s="3">
        <v>348</v>
      </c>
      <c r="C48" s="113">
        <f>B51-B48</f>
        <v>4</v>
      </c>
      <c r="D48" s="3">
        <v>347</v>
      </c>
      <c r="E48" s="113">
        <f>D51-D48</f>
        <v>4</v>
      </c>
      <c r="F48" s="3">
        <v>224.5</v>
      </c>
      <c r="G48" s="113">
        <f>F51-F48</f>
        <v>4</v>
      </c>
      <c r="H48" s="4">
        <v>188</v>
      </c>
      <c r="I48" s="113">
        <f>H51-H48</f>
        <v>4</v>
      </c>
      <c r="J48" s="3">
        <v>156</v>
      </c>
      <c r="K48" s="113">
        <f>J51-J48</f>
        <v>4</v>
      </c>
      <c r="L48" s="4">
        <v>89</v>
      </c>
      <c r="M48" s="113">
        <f>L51-L48</f>
        <v>4.5</v>
      </c>
      <c r="N48" s="3">
        <v>210</v>
      </c>
      <c r="O48" s="112">
        <f>N51-N48</f>
        <v>3</v>
      </c>
      <c r="P48" s="8" t="s">
        <v>15</v>
      </c>
      <c r="Q48" s="3">
        <v>214.5</v>
      </c>
      <c r="R48" s="113">
        <f>Q51-Q48</f>
        <v>5.5</v>
      </c>
      <c r="S48" s="3">
        <v>240</v>
      </c>
      <c r="T48" s="113">
        <f>S51-S48</f>
        <v>6.5</v>
      </c>
      <c r="U48" s="4">
        <v>220.5</v>
      </c>
      <c r="V48" s="113">
        <f>U51-U48</f>
        <v>5</v>
      </c>
      <c r="W48" s="3">
        <v>246</v>
      </c>
      <c r="X48" s="113">
        <f>W51-W48</f>
        <v>4</v>
      </c>
      <c r="Y48" s="3">
        <v>218</v>
      </c>
      <c r="Z48" s="113">
        <f>Y51-Y48</f>
        <v>5</v>
      </c>
      <c r="AA48" s="3">
        <v>199</v>
      </c>
      <c r="AB48" s="113">
        <f>AA51-AA48</f>
        <v>5</v>
      </c>
      <c r="AC48" s="3">
        <v>212.5</v>
      </c>
      <c r="AD48" s="112">
        <f>AC51-AC48</f>
        <v>4.5</v>
      </c>
      <c r="AE48" s="8" t="s">
        <v>15</v>
      </c>
      <c r="AF48" s="3">
        <v>205</v>
      </c>
      <c r="AG48" s="113">
        <f>AF51-AF48</f>
        <v>5</v>
      </c>
      <c r="AH48" s="3">
        <v>211.5</v>
      </c>
      <c r="AI48" s="113">
        <f>AH51-AH48</f>
        <v>5</v>
      </c>
      <c r="AJ48" s="4">
        <v>202.5</v>
      </c>
      <c r="AK48" s="113">
        <f>AJ51-AJ48</f>
        <v>4.5</v>
      </c>
      <c r="AL48" s="4">
        <v>163</v>
      </c>
      <c r="AM48" s="113">
        <f>AL51-AL48</f>
        <v>5</v>
      </c>
      <c r="AN48" s="3">
        <v>192</v>
      </c>
      <c r="AO48" s="113">
        <f>AN51-AN48</f>
        <v>4.5</v>
      </c>
      <c r="AP48" s="3">
        <v>208.5</v>
      </c>
      <c r="AQ48" s="114">
        <f>AP51-AP48</f>
        <v>5</v>
      </c>
      <c r="AR48" s="3">
        <v>196.5</v>
      </c>
      <c r="AS48" s="112">
        <f>AR51-AR48</f>
        <v>4.5</v>
      </c>
      <c r="AT48" s="8" t="s">
        <v>15</v>
      </c>
      <c r="AU48" s="122"/>
      <c r="AV48" s="122"/>
      <c r="AW48" s="3">
        <v>201</v>
      </c>
      <c r="AX48" s="113">
        <f>AW51-AW48</f>
        <v>4.5</v>
      </c>
      <c r="AY48" s="122"/>
      <c r="AZ48" s="122"/>
      <c r="BA48" s="3">
        <v>34</v>
      </c>
      <c r="BB48" s="113">
        <f>BA51-BA48</f>
        <v>4.5</v>
      </c>
      <c r="BC48" s="3">
        <v>103</v>
      </c>
      <c r="BD48" s="113">
        <f>BC51-BC48</f>
        <v>4.5</v>
      </c>
      <c r="BE48" s="3">
        <v>62</v>
      </c>
      <c r="BF48" s="113">
        <f>BE51-BE48</f>
        <v>3</v>
      </c>
      <c r="BG48" s="1"/>
      <c r="BH48" s="128"/>
      <c r="BI48" s="8" t="s">
        <v>15</v>
      </c>
      <c r="BJ48" s="3">
        <v>118</v>
      </c>
      <c r="BK48" s="113">
        <f>BJ51-BJ48</f>
        <v>40</v>
      </c>
      <c r="BL48" s="3">
        <v>124</v>
      </c>
      <c r="BM48" s="113">
        <f>BL51-BL48</f>
        <v>43</v>
      </c>
      <c r="BN48" s="3">
        <v>104.5</v>
      </c>
      <c r="BO48" s="113">
        <f>BN51-BN48</f>
        <v>41.5</v>
      </c>
      <c r="BP48" s="3">
        <v>108</v>
      </c>
      <c r="BQ48" s="113">
        <f>BP51-BP48</f>
        <v>40</v>
      </c>
      <c r="BR48" s="3">
        <v>128</v>
      </c>
      <c r="BS48" s="113">
        <f>BR51-BR48</f>
        <v>45</v>
      </c>
      <c r="BT48" s="3">
        <v>104</v>
      </c>
      <c r="BU48" s="113">
        <f>BT51-BT48</f>
        <v>44</v>
      </c>
      <c r="BV48" s="3">
        <v>110</v>
      </c>
      <c r="BW48" s="112">
        <f>BV51-BV48</f>
        <v>42</v>
      </c>
      <c r="BX48" s="8" t="s">
        <v>15</v>
      </c>
      <c r="BY48" s="3">
        <v>182</v>
      </c>
      <c r="BZ48" s="113">
        <f>BY51-BY48</f>
        <v>44</v>
      </c>
      <c r="CA48" s="3">
        <v>136</v>
      </c>
      <c r="CB48" s="113">
        <f>CA51-CA48</f>
        <v>46</v>
      </c>
      <c r="CC48" s="3">
        <v>180</v>
      </c>
      <c r="CD48" s="113">
        <f>CC51-CC48</f>
        <v>48</v>
      </c>
      <c r="CE48" s="3">
        <v>156</v>
      </c>
      <c r="CF48" s="113">
        <f>CE51-CE48</f>
        <v>47</v>
      </c>
      <c r="CG48" s="3">
        <v>158.25</v>
      </c>
      <c r="CH48" s="113">
        <f>CG51-CG48</f>
        <v>44.75</v>
      </c>
      <c r="CI48" s="3">
        <v>210</v>
      </c>
      <c r="CJ48" s="113">
        <f>CI51-CI48</f>
        <v>26</v>
      </c>
      <c r="CK48" s="3">
        <v>251</v>
      </c>
      <c r="CL48" s="112">
        <f>CK51-CK48</f>
        <v>18</v>
      </c>
      <c r="CM48" s="8" t="s">
        <v>15</v>
      </c>
      <c r="CN48" s="3">
        <v>120</v>
      </c>
      <c r="CO48" s="113">
        <f>CN51-CN48</f>
        <v>6</v>
      </c>
      <c r="CP48" s="1"/>
      <c r="CQ48" s="110" t="s">
        <v>82</v>
      </c>
      <c r="CR48" s="4">
        <v>207</v>
      </c>
      <c r="CS48" s="114">
        <f>CR51-CR48</f>
        <v>3.5</v>
      </c>
      <c r="CT48" s="4">
        <v>15.5</v>
      </c>
      <c r="CU48" s="113">
        <f>CT51-CT48</f>
        <v>3.5</v>
      </c>
      <c r="CV48" s="3">
        <v>120</v>
      </c>
      <c r="CW48" s="114">
        <f>CV51-CV48</f>
        <v>4</v>
      </c>
      <c r="CX48" s="3">
        <v>186.5</v>
      </c>
      <c r="CY48" s="113">
        <f>CX51-CX48</f>
        <v>4.5</v>
      </c>
      <c r="CZ48" s="4">
        <v>188</v>
      </c>
      <c r="DA48" s="112">
        <f>CZ51-CZ48</f>
        <v>4</v>
      </c>
      <c r="DB48" s="8" t="s">
        <v>15</v>
      </c>
      <c r="DC48" s="122"/>
      <c r="DD48" s="122"/>
      <c r="DE48" s="122"/>
      <c r="DF48" s="122"/>
      <c r="DG48" s="122"/>
      <c r="DH48" s="122"/>
      <c r="DI48" s="122"/>
      <c r="DJ48" s="137"/>
      <c r="DK48" s="122"/>
      <c r="DL48" s="122"/>
      <c r="DM48" s="101">
        <v>99.5</v>
      </c>
      <c r="DN48" s="113">
        <f>DM51-DM48</f>
        <v>39</v>
      </c>
      <c r="DO48" s="3">
        <v>85</v>
      </c>
      <c r="DP48" s="112">
        <f>DO51-DO48</f>
        <v>45.5</v>
      </c>
      <c r="DQ48" s="8" t="s">
        <v>15</v>
      </c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37"/>
      <c r="EF48" s="8" t="s">
        <v>15</v>
      </c>
      <c r="EG48" s="4">
        <v>70.5</v>
      </c>
      <c r="EH48" s="113">
        <f>EG51-EG48</f>
        <v>47.5</v>
      </c>
      <c r="EI48" s="3">
        <v>96</v>
      </c>
      <c r="EJ48" s="113">
        <f>EI51-EI48</f>
        <v>51</v>
      </c>
      <c r="EK48" s="3">
        <v>108</v>
      </c>
      <c r="EL48" s="113">
        <f>EK51-EK48</f>
        <v>40</v>
      </c>
      <c r="EM48" s="4">
        <v>80.5</v>
      </c>
      <c r="EN48" s="113">
        <f>EM51-EM48</f>
        <v>13.5</v>
      </c>
      <c r="EO48" s="3">
        <v>102.5</v>
      </c>
      <c r="EP48" s="113">
        <f>EO51-EO48</f>
        <v>11.5</v>
      </c>
      <c r="EQ48" s="3">
        <v>135</v>
      </c>
      <c r="ER48" s="113">
        <f>EQ51-EQ48</f>
        <v>9</v>
      </c>
      <c r="ES48" s="2"/>
      <c r="ET48" s="109" t="s">
        <v>53</v>
      </c>
      <c r="EU48" s="67" t="s">
        <v>15</v>
      </c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3">
        <v>58.5</v>
      </c>
      <c r="FI48" s="126">
        <f>FH51-FH48</f>
        <v>46.5</v>
      </c>
      <c r="FJ48" s="8" t="s">
        <v>15</v>
      </c>
      <c r="FK48" s="3"/>
      <c r="FL48" s="110" t="s">
        <v>138</v>
      </c>
      <c r="FM48" s="122"/>
      <c r="FN48" s="122"/>
      <c r="FO48" s="49">
        <v>252</v>
      </c>
      <c r="FP48" s="124">
        <f>FO51-FO48</f>
        <v>5</v>
      </c>
      <c r="FQ48" s="49">
        <v>362.25</v>
      </c>
      <c r="FR48" s="121">
        <f>FQ51-FQ48</f>
        <v>4.75</v>
      </c>
      <c r="FS48" s="18"/>
      <c r="FT48" s="69"/>
      <c r="FU48" s="18"/>
      <c r="FV48" s="119"/>
      <c r="FW48" s="18"/>
      <c r="FX48" s="119"/>
      <c r="FY48" s="73"/>
      <c r="FZ48" s="81"/>
      <c r="GA48" s="92"/>
      <c r="GB48" s="93"/>
      <c r="GC48" s="81"/>
      <c r="GD48" s="93"/>
      <c r="GE48" s="93"/>
      <c r="GF48" s="81"/>
      <c r="GG48" s="93"/>
      <c r="GH48" s="81"/>
      <c r="GI48" s="93"/>
      <c r="GJ48" s="81"/>
      <c r="GK48" s="93"/>
      <c r="GL48" s="74"/>
      <c r="GM48" s="96"/>
    </row>
    <row r="49" spans="1:195" x14ac:dyDescent="0.25">
      <c r="A49" s="8" t="s">
        <v>16</v>
      </c>
      <c r="B49" s="3"/>
      <c r="C49" s="113"/>
      <c r="D49" s="3"/>
      <c r="E49" s="113"/>
      <c r="F49" s="3"/>
      <c r="G49" s="113"/>
      <c r="H49" s="4"/>
      <c r="I49" s="113"/>
      <c r="J49" s="3"/>
      <c r="K49" s="113"/>
      <c r="L49" s="4"/>
      <c r="M49" s="113"/>
      <c r="N49" s="3"/>
      <c r="O49" s="112"/>
      <c r="P49" s="8" t="s">
        <v>16</v>
      </c>
      <c r="Q49" s="3"/>
      <c r="R49" s="113"/>
      <c r="S49" s="3"/>
      <c r="T49" s="113"/>
      <c r="U49" s="4"/>
      <c r="V49" s="113"/>
      <c r="W49" s="3"/>
      <c r="X49" s="113"/>
      <c r="Y49" s="3"/>
      <c r="Z49" s="113"/>
      <c r="AA49" s="3"/>
      <c r="AB49" s="113"/>
      <c r="AC49" s="3"/>
      <c r="AD49" s="112"/>
      <c r="AE49" s="8" t="s">
        <v>16</v>
      </c>
      <c r="AF49" s="3"/>
      <c r="AG49" s="113"/>
      <c r="AH49" s="3"/>
      <c r="AI49" s="113"/>
      <c r="AJ49" s="4"/>
      <c r="AK49" s="113"/>
      <c r="AL49" s="4"/>
      <c r="AM49" s="113"/>
      <c r="AN49" s="3"/>
      <c r="AO49" s="113"/>
      <c r="AP49" s="3"/>
      <c r="AQ49" s="114"/>
      <c r="AR49" s="3"/>
      <c r="AS49" s="112"/>
      <c r="AT49" s="8" t="s">
        <v>16</v>
      </c>
      <c r="AU49" s="122"/>
      <c r="AV49" s="122"/>
      <c r="AW49" s="3"/>
      <c r="AX49" s="113"/>
      <c r="AY49" s="122"/>
      <c r="AZ49" s="122"/>
      <c r="BA49" s="3"/>
      <c r="BB49" s="113"/>
      <c r="BC49" s="3"/>
      <c r="BD49" s="113"/>
      <c r="BE49" s="3"/>
      <c r="BF49" s="113"/>
      <c r="BG49" s="1"/>
      <c r="BH49" s="129"/>
      <c r="BI49" s="8" t="s">
        <v>16</v>
      </c>
      <c r="BJ49" s="3"/>
      <c r="BK49" s="113"/>
      <c r="BL49" s="3"/>
      <c r="BM49" s="113"/>
      <c r="BN49" s="3"/>
      <c r="BO49" s="113"/>
      <c r="BP49" s="3"/>
      <c r="BQ49" s="113"/>
      <c r="BR49" s="3"/>
      <c r="BS49" s="113"/>
      <c r="BT49" s="3"/>
      <c r="BU49" s="113"/>
      <c r="BV49" s="3"/>
      <c r="BW49" s="112"/>
      <c r="BX49" s="8" t="s">
        <v>16</v>
      </c>
      <c r="BY49" s="3"/>
      <c r="BZ49" s="113"/>
      <c r="CA49" s="3"/>
      <c r="CB49" s="113"/>
      <c r="CC49" s="3"/>
      <c r="CD49" s="113"/>
      <c r="CE49" s="3"/>
      <c r="CF49" s="113"/>
      <c r="CG49" s="3"/>
      <c r="CH49" s="113"/>
      <c r="CI49" s="3"/>
      <c r="CJ49" s="113"/>
      <c r="CK49" s="3"/>
      <c r="CL49" s="112"/>
      <c r="CM49" s="8" t="s">
        <v>16</v>
      </c>
      <c r="CN49" s="3"/>
      <c r="CO49" s="113"/>
      <c r="CP49" s="1"/>
      <c r="CQ49" s="110"/>
      <c r="CR49" s="4"/>
      <c r="CS49" s="114"/>
      <c r="CT49" s="4"/>
      <c r="CU49" s="113"/>
      <c r="CV49" s="3"/>
      <c r="CW49" s="114"/>
      <c r="CX49" s="3"/>
      <c r="CY49" s="113"/>
      <c r="CZ49" s="4"/>
      <c r="DA49" s="112"/>
      <c r="DB49" s="8" t="s">
        <v>16</v>
      </c>
      <c r="DC49" s="122"/>
      <c r="DD49" s="122"/>
      <c r="DE49" s="122"/>
      <c r="DF49" s="122"/>
      <c r="DG49" s="122"/>
      <c r="DH49" s="122"/>
      <c r="DI49" s="122"/>
      <c r="DJ49" s="137"/>
      <c r="DK49" s="122"/>
      <c r="DL49" s="122"/>
      <c r="DM49" s="101"/>
      <c r="DN49" s="113"/>
      <c r="DO49" s="3"/>
      <c r="DP49" s="112"/>
      <c r="DQ49" s="8" t="s">
        <v>16</v>
      </c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37"/>
      <c r="EF49" s="8" t="s">
        <v>16</v>
      </c>
      <c r="EG49" s="4"/>
      <c r="EH49" s="113"/>
      <c r="EI49" s="3"/>
      <c r="EJ49" s="113"/>
      <c r="EK49" s="3"/>
      <c r="EL49" s="113"/>
      <c r="EM49" s="4"/>
      <c r="EN49" s="113"/>
      <c r="EO49" s="3"/>
      <c r="EP49" s="113"/>
      <c r="EQ49" s="3"/>
      <c r="ER49" s="113"/>
      <c r="ES49" s="4"/>
      <c r="ET49" s="109"/>
      <c r="EU49" s="67" t="s">
        <v>16</v>
      </c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3"/>
      <c r="FI49" s="126"/>
      <c r="FJ49" s="8" t="s">
        <v>16</v>
      </c>
      <c r="FK49" s="3"/>
      <c r="FL49" s="110"/>
      <c r="FM49" s="122"/>
      <c r="FN49" s="122"/>
      <c r="FO49" s="49"/>
      <c r="FP49" s="124">
        <f t="shared" ref="FP49:FR50" si="3">FO50-FO49</f>
        <v>0</v>
      </c>
      <c r="FQ49" s="49"/>
      <c r="FR49" s="121">
        <f t="shared" si="3"/>
        <v>0</v>
      </c>
      <c r="FS49" s="18"/>
      <c r="FT49" s="89"/>
      <c r="FU49" s="18"/>
      <c r="FV49" s="119"/>
      <c r="FW49" s="18"/>
      <c r="FX49" s="119"/>
      <c r="FY49" s="73"/>
      <c r="FZ49" s="81"/>
      <c r="GA49" s="92"/>
      <c r="GB49" s="93"/>
      <c r="GC49" s="81"/>
      <c r="GD49" s="93"/>
      <c r="GE49" s="93"/>
      <c r="GF49" s="81"/>
      <c r="GG49" s="93"/>
      <c r="GH49" s="81"/>
      <c r="GI49" s="93"/>
      <c r="GJ49" s="81"/>
      <c r="GK49" s="93"/>
      <c r="GL49" s="74"/>
      <c r="GM49" s="96"/>
    </row>
    <row r="50" spans="1:195" x14ac:dyDescent="0.25">
      <c r="A50" s="8" t="s">
        <v>17</v>
      </c>
      <c r="B50" s="3"/>
      <c r="C50" s="113"/>
      <c r="D50" s="3"/>
      <c r="E50" s="113"/>
      <c r="F50" s="3"/>
      <c r="G50" s="113"/>
      <c r="H50" s="4"/>
      <c r="I50" s="113"/>
      <c r="J50" s="3"/>
      <c r="K50" s="113"/>
      <c r="L50" s="4"/>
      <c r="M50" s="113"/>
      <c r="N50" s="3"/>
      <c r="O50" s="112"/>
      <c r="P50" s="8" t="s">
        <v>17</v>
      </c>
      <c r="Q50" s="3"/>
      <c r="R50" s="113"/>
      <c r="S50" s="3"/>
      <c r="T50" s="113"/>
      <c r="U50" s="4"/>
      <c r="V50" s="113"/>
      <c r="W50" s="3"/>
      <c r="X50" s="113"/>
      <c r="Y50" s="3"/>
      <c r="Z50" s="113"/>
      <c r="AA50" s="3"/>
      <c r="AB50" s="113"/>
      <c r="AC50" s="3"/>
      <c r="AD50" s="112"/>
      <c r="AE50" s="8" t="s">
        <v>17</v>
      </c>
      <c r="AF50" s="3"/>
      <c r="AG50" s="113"/>
      <c r="AH50" s="3"/>
      <c r="AI50" s="113"/>
      <c r="AJ50" s="4"/>
      <c r="AK50" s="113"/>
      <c r="AL50" s="4"/>
      <c r="AM50" s="113"/>
      <c r="AN50" s="3"/>
      <c r="AO50" s="113"/>
      <c r="AP50" s="3"/>
      <c r="AQ50" s="114"/>
      <c r="AR50" s="3"/>
      <c r="AS50" s="112"/>
      <c r="AT50" s="8" t="s">
        <v>17</v>
      </c>
      <c r="AU50" s="122"/>
      <c r="AV50" s="122"/>
      <c r="AW50" s="3"/>
      <c r="AX50" s="113"/>
      <c r="AY50" s="122"/>
      <c r="AZ50" s="122"/>
      <c r="BA50" s="3"/>
      <c r="BB50" s="113"/>
      <c r="BC50" s="3"/>
      <c r="BD50" s="113"/>
      <c r="BE50" s="3"/>
      <c r="BF50" s="113"/>
      <c r="BG50" s="1"/>
      <c r="BH50" s="130"/>
      <c r="BI50" s="8" t="s">
        <v>17</v>
      </c>
      <c r="BJ50" s="3"/>
      <c r="BK50" s="113"/>
      <c r="BL50" s="3"/>
      <c r="BM50" s="113"/>
      <c r="BN50" s="3"/>
      <c r="BO50" s="113"/>
      <c r="BP50" s="3"/>
      <c r="BQ50" s="113"/>
      <c r="BR50" s="3"/>
      <c r="BS50" s="113"/>
      <c r="BT50" s="3"/>
      <c r="BU50" s="113"/>
      <c r="BV50" s="3"/>
      <c r="BW50" s="112"/>
      <c r="BX50" s="8" t="s">
        <v>17</v>
      </c>
      <c r="BY50" s="3"/>
      <c r="BZ50" s="113"/>
      <c r="CA50" s="3"/>
      <c r="CB50" s="113"/>
      <c r="CC50" s="3"/>
      <c r="CD50" s="113"/>
      <c r="CE50" s="3"/>
      <c r="CF50" s="113"/>
      <c r="CG50" s="3"/>
      <c r="CH50" s="113"/>
      <c r="CI50" s="3"/>
      <c r="CJ50" s="113"/>
      <c r="CK50" s="3"/>
      <c r="CL50" s="112"/>
      <c r="CM50" s="8" t="s">
        <v>17</v>
      </c>
      <c r="CN50" s="3"/>
      <c r="CO50" s="113"/>
      <c r="CP50" s="1"/>
      <c r="CQ50" s="110"/>
      <c r="CR50" s="4"/>
      <c r="CS50" s="114"/>
      <c r="CT50" s="4"/>
      <c r="CU50" s="113"/>
      <c r="CV50" s="3"/>
      <c r="CW50" s="114"/>
      <c r="CX50" s="3"/>
      <c r="CY50" s="113"/>
      <c r="CZ50" s="4"/>
      <c r="DA50" s="112"/>
      <c r="DB50" s="8" t="s">
        <v>17</v>
      </c>
      <c r="DC50" s="122"/>
      <c r="DD50" s="122"/>
      <c r="DE50" s="122"/>
      <c r="DF50" s="122"/>
      <c r="DG50" s="122"/>
      <c r="DH50" s="122"/>
      <c r="DI50" s="122"/>
      <c r="DJ50" s="137"/>
      <c r="DK50" s="122"/>
      <c r="DL50" s="122"/>
      <c r="DM50" s="101"/>
      <c r="DN50" s="113"/>
      <c r="DO50" s="3"/>
      <c r="DP50" s="112"/>
      <c r="DQ50" s="8" t="s">
        <v>17</v>
      </c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37"/>
      <c r="EF50" s="8" t="s">
        <v>17</v>
      </c>
      <c r="EG50" s="4"/>
      <c r="EH50" s="113"/>
      <c r="EI50" s="4"/>
      <c r="EJ50" s="113"/>
      <c r="EK50" s="4"/>
      <c r="EL50" s="113"/>
      <c r="EM50" s="2"/>
      <c r="EN50" s="113"/>
      <c r="EO50" s="3"/>
      <c r="EP50" s="113"/>
      <c r="EQ50" s="3"/>
      <c r="ER50" s="113"/>
      <c r="ES50" s="4"/>
      <c r="ET50" s="109"/>
      <c r="EU50" s="67" t="s">
        <v>17</v>
      </c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3"/>
      <c r="FI50" s="126"/>
      <c r="FJ50" s="8" t="s">
        <v>17</v>
      </c>
      <c r="FK50" s="3"/>
      <c r="FL50" s="110"/>
      <c r="FM50" s="122"/>
      <c r="FN50" s="122"/>
      <c r="FO50" s="49"/>
      <c r="FP50" s="124">
        <f t="shared" si="3"/>
        <v>257</v>
      </c>
      <c r="FQ50" s="49"/>
      <c r="FR50" s="121">
        <f t="shared" si="3"/>
        <v>367</v>
      </c>
      <c r="FS50" s="18"/>
      <c r="FT50" s="69"/>
      <c r="FU50" s="18"/>
      <c r="FV50" s="119"/>
      <c r="FW50" s="18"/>
      <c r="FX50" s="119"/>
      <c r="FY50" s="73"/>
      <c r="FZ50" s="81"/>
      <c r="GA50" s="92"/>
      <c r="GB50" s="93"/>
      <c r="GC50" s="81"/>
      <c r="GD50" s="93"/>
      <c r="GE50" s="93"/>
      <c r="GF50" s="81"/>
      <c r="GG50" s="93"/>
      <c r="GH50" s="81"/>
      <c r="GI50" s="93"/>
      <c r="GJ50" s="81"/>
      <c r="GK50" s="93"/>
      <c r="GL50" s="74"/>
      <c r="GM50" s="96"/>
    </row>
    <row r="51" spans="1:195" x14ac:dyDescent="0.25">
      <c r="A51" s="31" t="s">
        <v>18</v>
      </c>
      <c r="B51" s="34">
        <v>352</v>
      </c>
      <c r="C51" s="32">
        <f>B52-B51</f>
        <v>2</v>
      </c>
      <c r="D51" s="34">
        <v>351</v>
      </c>
      <c r="E51" s="32">
        <f>D52-D51</f>
        <v>2</v>
      </c>
      <c r="F51" s="34">
        <v>228.5</v>
      </c>
      <c r="G51" s="32">
        <f>F52-F51</f>
        <v>1.5</v>
      </c>
      <c r="H51" s="34">
        <v>192</v>
      </c>
      <c r="I51" s="34">
        <f>H52-H51</f>
        <v>1.5</v>
      </c>
      <c r="J51" s="34">
        <v>160</v>
      </c>
      <c r="K51" s="32">
        <f>J52-J51</f>
        <v>2</v>
      </c>
      <c r="L51" s="34">
        <v>93.5</v>
      </c>
      <c r="M51" s="34">
        <f>L52-L51</f>
        <v>1.5</v>
      </c>
      <c r="N51" s="32">
        <v>213</v>
      </c>
      <c r="O51" s="37">
        <f>N52-N51</f>
        <v>1.5</v>
      </c>
      <c r="P51" s="31" t="s">
        <v>18</v>
      </c>
      <c r="Q51" s="32">
        <v>220</v>
      </c>
      <c r="R51" s="32">
        <f>Q52-Q51</f>
        <v>4</v>
      </c>
      <c r="S51" s="32">
        <v>246.5</v>
      </c>
      <c r="T51" s="32">
        <f>S52-S51</f>
        <v>2</v>
      </c>
      <c r="U51" s="34">
        <v>225.5</v>
      </c>
      <c r="V51" s="34">
        <f>U52-U51</f>
        <v>1.5</v>
      </c>
      <c r="W51" s="34">
        <v>250</v>
      </c>
      <c r="X51" s="32">
        <f>W52-W51</f>
        <v>2</v>
      </c>
      <c r="Y51" s="34">
        <v>223</v>
      </c>
      <c r="Z51" s="32">
        <f>Y52-Y51</f>
        <v>1.5</v>
      </c>
      <c r="AA51" s="34">
        <v>204</v>
      </c>
      <c r="AB51" s="32">
        <f>AA52-AA51</f>
        <v>2</v>
      </c>
      <c r="AC51" s="32">
        <v>217</v>
      </c>
      <c r="AD51" s="33">
        <f>AC52-AC51</f>
        <v>1</v>
      </c>
      <c r="AE51" s="31" t="s">
        <v>18</v>
      </c>
      <c r="AF51" s="32">
        <v>210</v>
      </c>
      <c r="AG51" s="32">
        <f>AF52-AF51</f>
        <v>1.5</v>
      </c>
      <c r="AH51" s="32">
        <v>216.5</v>
      </c>
      <c r="AI51" s="32">
        <f>AH52-AH51</f>
        <v>1.5</v>
      </c>
      <c r="AJ51" s="34">
        <v>207</v>
      </c>
      <c r="AK51" s="34">
        <f>AJ52-AJ51</f>
        <v>1.5</v>
      </c>
      <c r="AL51" s="34">
        <v>168</v>
      </c>
      <c r="AM51" s="34">
        <f>AL52-AL51</f>
        <v>1</v>
      </c>
      <c r="AN51" s="32">
        <v>196.5</v>
      </c>
      <c r="AO51" s="32">
        <f>AN52-AN51</f>
        <v>0.5</v>
      </c>
      <c r="AP51" s="34">
        <v>213.5</v>
      </c>
      <c r="AQ51" s="40">
        <f>AP52-AP51</f>
        <v>1.5</v>
      </c>
      <c r="AR51" s="32">
        <v>201</v>
      </c>
      <c r="AS51" s="33">
        <f>AR52-AR51</f>
        <v>2</v>
      </c>
      <c r="AT51" s="31" t="s">
        <v>18</v>
      </c>
      <c r="AU51" s="122"/>
      <c r="AV51" s="122"/>
      <c r="AW51" s="34">
        <v>205.5</v>
      </c>
      <c r="AX51" s="32">
        <f>AW52-AW51</f>
        <v>1</v>
      </c>
      <c r="AY51" s="122"/>
      <c r="AZ51" s="122"/>
      <c r="BA51" s="32">
        <v>38.5</v>
      </c>
      <c r="BB51" s="34">
        <f>BA52-BA51</f>
        <v>1</v>
      </c>
      <c r="BC51" s="32">
        <v>107.5</v>
      </c>
      <c r="BD51" s="34">
        <f>BC52-BC51</f>
        <v>1</v>
      </c>
      <c r="BE51" s="36">
        <v>65</v>
      </c>
      <c r="BF51" s="34">
        <f>BE52-BE51</f>
        <v>2</v>
      </c>
      <c r="BG51" s="32">
        <v>6</v>
      </c>
      <c r="BH51" s="33">
        <f>BG52-BG51</f>
        <v>2</v>
      </c>
      <c r="BI51" s="31" t="s">
        <v>18</v>
      </c>
      <c r="BJ51" s="32">
        <v>158</v>
      </c>
      <c r="BK51" s="32">
        <f>BJ52-BJ51</f>
        <v>43</v>
      </c>
      <c r="BL51" s="32">
        <v>167</v>
      </c>
      <c r="BM51" s="32">
        <f>BL52-BL51</f>
        <v>42</v>
      </c>
      <c r="BN51" s="32">
        <v>146</v>
      </c>
      <c r="BO51" s="32">
        <f>BN52-BN51</f>
        <v>40</v>
      </c>
      <c r="BP51" s="32">
        <v>148</v>
      </c>
      <c r="BQ51" s="32">
        <f>BP52-BP51</f>
        <v>40</v>
      </c>
      <c r="BR51" s="32">
        <v>173</v>
      </c>
      <c r="BS51" s="32">
        <f>BR52-BR51</f>
        <v>35</v>
      </c>
      <c r="BT51" s="32">
        <v>148</v>
      </c>
      <c r="BU51" s="32">
        <f>BT52-BT51</f>
        <v>39</v>
      </c>
      <c r="BV51" s="32">
        <v>152</v>
      </c>
      <c r="BW51" s="33">
        <f>BV52-BV51</f>
        <v>38</v>
      </c>
      <c r="BX51" s="31" t="s">
        <v>18</v>
      </c>
      <c r="BY51" s="32">
        <v>226</v>
      </c>
      <c r="BZ51" s="32">
        <f>BY52-BY51</f>
        <v>22.5</v>
      </c>
      <c r="CA51" s="32">
        <v>182</v>
      </c>
      <c r="CB51" s="32">
        <f>CA52-CA51</f>
        <v>24</v>
      </c>
      <c r="CC51" s="32">
        <v>228</v>
      </c>
      <c r="CD51" s="32">
        <f>CC52-CC51</f>
        <v>22</v>
      </c>
      <c r="CE51" s="32">
        <v>203</v>
      </c>
      <c r="CF51" s="32">
        <f>CE52-CE51</f>
        <v>19</v>
      </c>
      <c r="CG51" s="32">
        <v>203</v>
      </c>
      <c r="CH51" s="32">
        <f>CG52-CG51</f>
        <v>19.25</v>
      </c>
      <c r="CI51" s="32">
        <v>236</v>
      </c>
      <c r="CJ51" s="32">
        <f>CI52-CI51</f>
        <v>17.5</v>
      </c>
      <c r="CK51" s="32">
        <v>269</v>
      </c>
      <c r="CL51" s="33">
        <f>CK52-CK51</f>
        <v>14</v>
      </c>
      <c r="CM51" s="31" t="s">
        <v>18</v>
      </c>
      <c r="CN51" s="32">
        <v>126</v>
      </c>
      <c r="CO51" s="32">
        <f>CN52-CN51</f>
        <v>2</v>
      </c>
      <c r="CP51" s="32">
        <v>98</v>
      </c>
      <c r="CQ51" s="32">
        <f>CP52-CP51</f>
        <v>1</v>
      </c>
      <c r="CR51" s="34">
        <v>210.5</v>
      </c>
      <c r="CS51" s="40">
        <f>CR52-CR51</f>
        <v>2.5</v>
      </c>
      <c r="CT51" s="34">
        <v>19</v>
      </c>
      <c r="CU51" s="34">
        <f>CT52-CT51</f>
        <v>2</v>
      </c>
      <c r="CV51" s="36">
        <v>124</v>
      </c>
      <c r="CW51" s="34">
        <f>CV52-CV51</f>
        <v>2</v>
      </c>
      <c r="CX51" s="34">
        <v>191</v>
      </c>
      <c r="CY51" s="34">
        <f>CX52-CX51</f>
        <v>1.5</v>
      </c>
      <c r="CZ51" s="34">
        <v>192</v>
      </c>
      <c r="DA51" s="37">
        <f>CZ52-CZ51</f>
        <v>1.5</v>
      </c>
      <c r="DB51" s="31" t="s">
        <v>18</v>
      </c>
      <c r="DC51" s="122"/>
      <c r="DD51" s="122"/>
      <c r="DE51" s="122"/>
      <c r="DF51" s="122"/>
      <c r="DG51" s="122"/>
      <c r="DH51" s="122"/>
      <c r="DI51" s="122"/>
      <c r="DJ51" s="137"/>
      <c r="DK51" s="122"/>
      <c r="DL51" s="122"/>
      <c r="DM51" s="102">
        <v>138.5</v>
      </c>
      <c r="DN51" s="32">
        <f>DM52-DM51</f>
        <v>42</v>
      </c>
      <c r="DO51" s="32">
        <v>130.5</v>
      </c>
      <c r="DP51" s="33">
        <f>DO52-DO51</f>
        <v>32.5</v>
      </c>
      <c r="DQ51" s="31" t="s">
        <v>18</v>
      </c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37"/>
      <c r="EF51" s="31" t="s">
        <v>18</v>
      </c>
      <c r="EG51" s="34">
        <v>118</v>
      </c>
      <c r="EH51" s="34">
        <f>EG52-EG51</f>
        <v>22</v>
      </c>
      <c r="EI51" s="34">
        <v>147</v>
      </c>
      <c r="EJ51" s="34">
        <f>EI52-EI51</f>
        <v>28</v>
      </c>
      <c r="EK51" s="32">
        <v>148</v>
      </c>
      <c r="EL51" s="32">
        <f>EK52-EK51</f>
        <v>38</v>
      </c>
      <c r="EM51" s="34">
        <v>94</v>
      </c>
      <c r="EN51" s="34">
        <f>EM52-EM51</f>
        <v>14</v>
      </c>
      <c r="EO51" s="32">
        <v>114</v>
      </c>
      <c r="EP51" s="32">
        <f>EO52-EO51</f>
        <v>16</v>
      </c>
      <c r="EQ51" s="32">
        <v>144</v>
      </c>
      <c r="ER51" s="32">
        <f>EQ52-EQ51</f>
        <v>11</v>
      </c>
      <c r="ES51" s="34">
        <v>28.5</v>
      </c>
      <c r="ET51" s="37">
        <f>ES52-ES51</f>
        <v>42.5</v>
      </c>
      <c r="EU51" s="71" t="s">
        <v>18</v>
      </c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32">
        <v>105</v>
      </c>
      <c r="FI51" s="64">
        <f>FH52-FH51</f>
        <v>26</v>
      </c>
      <c r="FJ51" s="31" t="s">
        <v>18</v>
      </c>
      <c r="FK51" s="32">
        <v>45</v>
      </c>
      <c r="FL51" s="32">
        <f>FK52-FK51</f>
        <v>46</v>
      </c>
      <c r="FM51" s="122"/>
      <c r="FN51" s="122"/>
      <c r="FO51" s="48">
        <v>257</v>
      </c>
      <c r="FP51" s="48">
        <f>FO52-FO51</f>
        <v>1</v>
      </c>
      <c r="FQ51" s="48">
        <v>367</v>
      </c>
      <c r="FR51" s="39">
        <f>FQ52-FQ51</f>
        <v>1</v>
      </c>
      <c r="FS51" s="18"/>
      <c r="FT51" s="69"/>
      <c r="FU51" s="18"/>
      <c r="FV51" s="18"/>
      <c r="FW51" s="18"/>
      <c r="FX51" s="18"/>
      <c r="FY51" s="73"/>
      <c r="FZ51" s="81"/>
      <c r="GA51" s="92"/>
      <c r="GB51" s="92"/>
      <c r="GC51" s="81"/>
      <c r="GD51" s="81"/>
      <c r="GE51" s="81"/>
      <c r="GF51" s="81"/>
      <c r="GG51" s="81"/>
      <c r="GH51" s="81"/>
      <c r="GI51" s="81"/>
      <c r="GJ51" s="81"/>
      <c r="GK51" s="81"/>
      <c r="GL51" s="74"/>
      <c r="GM51" s="74"/>
    </row>
    <row r="52" spans="1:195" x14ac:dyDescent="0.25">
      <c r="A52" s="8" t="s">
        <v>19</v>
      </c>
      <c r="B52" s="3">
        <v>354</v>
      </c>
      <c r="C52" s="113">
        <f>B55-B52</f>
        <v>12</v>
      </c>
      <c r="D52" s="3">
        <v>353</v>
      </c>
      <c r="E52" s="113">
        <f>D55-D52</f>
        <v>12.5</v>
      </c>
      <c r="F52" s="3">
        <v>230</v>
      </c>
      <c r="G52" s="113">
        <f>F55-F52</f>
        <v>12.5</v>
      </c>
      <c r="H52" s="4">
        <v>193.5</v>
      </c>
      <c r="I52" s="113">
        <f>H55-H52</f>
        <v>10.5</v>
      </c>
      <c r="J52" s="3">
        <v>162</v>
      </c>
      <c r="K52" s="113">
        <f>J55-J52</f>
        <v>10</v>
      </c>
      <c r="L52" s="4">
        <v>95</v>
      </c>
      <c r="M52" s="113">
        <f>L55-L52</f>
        <v>13.5</v>
      </c>
      <c r="N52" s="3">
        <v>214.5</v>
      </c>
      <c r="O52" s="112">
        <f>N55-N52</f>
        <v>18.5</v>
      </c>
      <c r="P52" s="8" t="s">
        <v>19</v>
      </c>
      <c r="Q52" s="3">
        <v>224</v>
      </c>
      <c r="R52" s="113">
        <f>Q55-Q52</f>
        <v>10</v>
      </c>
      <c r="S52" s="3">
        <v>248.5</v>
      </c>
      <c r="T52" s="113">
        <f>S55-S52</f>
        <v>11.5</v>
      </c>
      <c r="U52" s="4">
        <v>227</v>
      </c>
      <c r="V52" s="113">
        <f>U55-U52</f>
        <v>11.25</v>
      </c>
      <c r="W52" s="3">
        <v>252</v>
      </c>
      <c r="X52" s="113">
        <f>W55-W52</f>
        <v>13</v>
      </c>
      <c r="Y52" s="3">
        <v>224.5</v>
      </c>
      <c r="Z52" s="113">
        <f>Y55-Y52</f>
        <v>11.5</v>
      </c>
      <c r="AA52" s="3">
        <v>206</v>
      </c>
      <c r="AB52" s="113">
        <f>AA55-AA52</f>
        <v>11</v>
      </c>
      <c r="AC52" s="3">
        <v>218</v>
      </c>
      <c r="AD52" s="112">
        <f>AC55-AC52</f>
        <v>11.5</v>
      </c>
      <c r="AE52" s="8" t="s">
        <v>19</v>
      </c>
      <c r="AF52" s="3">
        <v>211.5</v>
      </c>
      <c r="AG52" s="113">
        <f>AF55-AF52</f>
        <v>11.5</v>
      </c>
      <c r="AH52" s="3">
        <v>218</v>
      </c>
      <c r="AI52" s="113">
        <f>AH55-AH52</f>
        <v>11.5</v>
      </c>
      <c r="AJ52" s="4">
        <v>208.5</v>
      </c>
      <c r="AK52" s="113">
        <f>AJ55-AJ52</f>
        <v>13</v>
      </c>
      <c r="AL52" s="4">
        <v>169</v>
      </c>
      <c r="AM52" s="113">
        <f>AL55-AL52</f>
        <v>12</v>
      </c>
      <c r="AN52" s="3">
        <v>197</v>
      </c>
      <c r="AO52" s="113">
        <f>AN55-AN52</f>
        <v>11.5</v>
      </c>
      <c r="AP52" s="3">
        <v>215</v>
      </c>
      <c r="AQ52" s="114">
        <f>AP55-AP52</f>
        <v>11</v>
      </c>
      <c r="AR52" s="3">
        <v>203</v>
      </c>
      <c r="AS52" s="112">
        <f>AR55-AR52</f>
        <v>9</v>
      </c>
      <c r="AT52" s="8" t="s">
        <v>19</v>
      </c>
      <c r="AU52" s="122"/>
      <c r="AV52" s="122"/>
      <c r="AW52" s="3">
        <v>206.5</v>
      </c>
      <c r="AX52" s="113">
        <f>AW55-AW52</f>
        <v>11.5</v>
      </c>
      <c r="AY52" s="122"/>
      <c r="AZ52" s="122"/>
      <c r="BA52" s="3">
        <v>39.5</v>
      </c>
      <c r="BB52" s="113">
        <f>BA55-BA52</f>
        <v>10.5</v>
      </c>
      <c r="BC52" s="3">
        <v>108.5</v>
      </c>
      <c r="BD52" s="113">
        <f>BC55-BC52</f>
        <v>12</v>
      </c>
      <c r="BE52" s="3">
        <v>67</v>
      </c>
      <c r="BF52" s="113">
        <f>BE55-BE52</f>
        <v>13</v>
      </c>
      <c r="BG52" s="3">
        <v>8</v>
      </c>
      <c r="BH52" s="112">
        <f>BG55-BG52</f>
        <v>15</v>
      </c>
      <c r="BI52" s="8" t="s">
        <v>19</v>
      </c>
      <c r="BJ52" s="3">
        <v>201</v>
      </c>
      <c r="BK52" s="113">
        <f>BJ55-BJ52</f>
        <v>10</v>
      </c>
      <c r="BL52" s="3">
        <v>209</v>
      </c>
      <c r="BM52" s="113">
        <f>BL55-BL52</f>
        <v>12.5</v>
      </c>
      <c r="BN52" s="3">
        <v>186</v>
      </c>
      <c r="BO52" s="113">
        <f>BN55-BN52</f>
        <v>14</v>
      </c>
      <c r="BP52" s="3">
        <v>188</v>
      </c>
      <c r="BQ52" s="113">
        <f>BP55-BP52</f>
        <v>13</v>
      </c>
      <c r="BR52" s="3">
        <v>208</v>
      </c>
      <c r="BS52" s="113">
        <f>BR55-BR52</f>
        <v>10.5</v>
      </c>
      <c r="BT52" s="3">
        <v>187</v>
      </c>
      <c r="BU52" s="113">
        <f>BT55-BT52</f>
        <v>10</v>
      </c>
      <c r="BV52" s="3">
        <v>190</v>
      </c>
      <c r="BW52" s="112">
        <f>BV55-BV52</f>
        <v>9</v>
      </c>
      <c r="BX52" s="8" t="s">
        <v>19</v>
      </c>
      <c r="BY52" s="3">
        <v>248.5</v>
      </c>
      <c r="BZ52" s="113">
        <f>BY55-BY52</f>
        <v>10</v>
      </c>
      <c r="CA52" s="3">
        <v>206</v>
      </c>
      <c r="CB52" s="113">
        <f>CA55-CA52</f>
        <v>8</v>
      </c>
      <c r="CC52" s="3">
        <v>250</v>
      </c>
      <c r="CD52" s="113">
        <f>CC55-CC52</f>
        <v>7</v>
      </c>
      <c r="CE52" s="3">
        <v>222</v>
      </c>
      <c r="CF52" s="113">
        <f>CE55-CE52</f>
        <v>9</v>
      </c>
      <c r="CG52" s="3">
        <v>222.25</v>
      </c>
      <c r="CH52" s="113">
        <f>CG55-CG52</f>
        <v>8.75</v>
      </c>
      <c r="CI52" s="3">
        <v>253.5</v>
      </c>
      <c r="CJ52" s="113">
        <f>CI55-CI52</f>
        <v>10</v>
      </c>
      <c r="CK52" s="3">
        <v>283</v>
      </c>
      <c r="CL52" s="112">
        <f>CK55-CK52</f>
        <v>10</v>
      </c>
      <c r="CM52" s="8" t="s">
        <v>19</v>
      </c>
      <c r="CN52" s="3">
        <v>128</v>
      </c>
      <c r="CO52" s="113">
        <f>CN55-CN52</f>
        <v>7</v>
      </c>
      <c r="CP52" s="3">
        <v>99</v>
      </c>
      <c r="CQ52" s="113">
        <f>CP55-CP52</f>
        <v>9</v>
      </c>
      <c r="CR52" s="4">
        <v>213</v>
      </c>
      <c r="CS52" s="114">
        <f>CR55-CR52</f>
        <v>9.5</v>
      </c>
      <c r="CT52" s="4">
        <v>21</v>
      </c>
      <c r="CU52" s="113">
        <f>CT55-CT52</f>
        <v>10</v>
      </c>
      <c r="CV52" s="3">
        <v>126</v>
      </c>
      <c r="CW52" s="113">
        <f>CV55-CV52</f>
        <v>9</v>
      </c>
      <c r="CX52" s="3">
        <v>192.5</v>
      </c>
      <c r="CY52" s="113">
        <f>CX55-CX52</f>
        <v>9.5</v>
      </c>
      <c r="CZ52" s="4">
        <v>193.5</v>
      </c>
      <c r="DA52" s="112">
        <f>CZ55-CZ52</f>
        <v>10</v>
      </c>
      <c r="DB52" s="8" t="s">
        <v>19</v>
      </c>
      <c r="DC52" s="122"/>
      <c r="DD52" s="122"/>
      <c r="DE52" s="122"/>
      <c r="DF52" s="122"/>
      <c r="DG52" s="122"/>
      <c r="DH52" s="122"/>
      <c r="DI52" s="122"/>
      <c r="DJ52" s="137"/>
      <c r="DK52" s="122"/>
      <c r="DL52" s="122"/>
      <c r="DM52" s="101">
        <v>180.5</v>
      </c>
      <c r="DN52" s="113">
        <f>DM55-DM52</f>
        <v>9.5</v>
      </c>
      <c r="DO52" s="3">
        <v>163</v>
      </c>
      <c r="DP52" s="112">
        <f>DO55-DO52</f>
        <v>9</v>
      </c>
      <c r="DQ52" s="8" t="s">
        <v>19</v>
      </c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37"/>
      <c r="EF52" s="8" t="s">
        <v>19</v>
      </c>
      <c r="EG52" s="4">
        <v>140</v>
      </c>
      <c r="EH52" s="113">
        <f>EG55-EG52</f>
        <v>9.5</v>
      </c>
      <c r="EI52" s="4">
        <v>175</v>
      </c>
      <c r="EJ52" s="113">
        <f>EI55-EI52</f>
        <v>11</v>
      </c>
      <c r="EK52" s="3">
        <v>186</v>
      </c>
      <c r="EL52" s="113">
        <f>EK55-EK52</f>
        <v>14</v>
      </c>
      <c r="EM52" s="4">
        <v>108</v>
      </c>
      <c r="EN52" s="113">
        <f>EM55-EM52</f>
        <v>8.5</v>
      </c>
      <c r="EO52" s="3">
        <v>130</v>
      </c>
      <c r="EP52" s="113">
        <f>EO55-EO52</f>
        <v>12</v>
      </c>
      <c r="EQ52" s="3">
        <v>155</v>
      </c>
      <c r="ER52" s="113">
        <f>EQ55-EQ52</f>
        <v>9</v>
      </c>
      <c r="ES52" s="4">
        <v>71</v>
      </c>
      <c r="ET52" s="112">
        <f>ES55-ES52</f>
        <v>14</v>
      </c>
      <c r="EU52" s="67" t="s">
        <v>19</v>
      </c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3">
        <v>131</v>
      </c>
      <c r="FI52" s="127">
        <f>FH55-FH52</f>
        <v>10.5</v>
      </c>
      <c r="FJ52" s="8" t="s">
        <v>19</v>
      </c>
      <c r="FK52" s="3">
        <v>91</v>
      </c>
      <c r="FL52" s="113">
        <f>FK55-FK52</f>
        <v>10</v>
      </c>
      <c r="FM52" s="122"/>
      <c r="FN52" s="122"/>
      <c r="FO52" s="49">
        <v>258</v>
      </c>
      <c r="FP52" s="124">
        <f>FO55-FO52</f>
        <v>12</v>
      </c>
      <c r="FQ52" s="49">
        <v>368</v>
      </c>
      <c r="FR52" s="121">
        <f>FQ55-FQ52</f>
        <v>12</v>
      </c>
      <c r="FS52" s="18"/>
      <c r="FT52" s="69"/>
      <c r="FU52" s="18"/>
      <c r="FV52" s="119"/>
      <c r="FW52" s="18"/>
      <c r="FX52" s="119"/>
      <c r="FY52" s="73"/>
      <c r="FZ52" s="81"/>
      <c r="GA52" s="92"/>
      <c r="GB52" s="93"/>
      <c r="GC52" s="81"/>
      <c r="GD52" s="93"/>
      <c r="GE52" s="93"/>
      <c r="GF52" s="81"/>
      <c r="GG52" s="93"/>
      <c r="GH52" s="81"/>
      <c r="GI52" s="93"/>
      <c r="GJ52" s="81"/>
      <c r="GK52" s="93"/>
      <c r="GL52" s="74"/>
      <c r="GM52" s="96"/>
    </row>
    <row r="53" spans="1:195" x14ac:dyDescent="0.25">
      <c r="A53" s="8" t="s">
        <v>20</v>
      </c>
      <c r="B53" s="3"/>
      <c r="C53" s="113"/>
      <c r="D53" s="3"/>
      <c r="E53" s="113"/>
      <c r="F53" s="3"/>
      <c r="G53" s="113"/>
      <c r="H53" s="4"/>
      <c r="I53" s="113"/>
      <c r="J53" s="3"/>
      <c r="K53" s="113"/>
      <c r="L53" s="4"/>
      <c r="M53" s="113"/>
      <c r="N53" s="3"/>
      <c r="O53" s="112"/>
      <c r="P53" s="8" t="s">
        <v>20</v>
      </c>
      <c r="Q53" s="3"/>
      <c r="R53" s="113"/>
      <c r="S53" s="3"/>
      <c r="T53" s="113"/>
      <c r="U53" s="4"/>
      <c r="V53" s="113"/>
      <c r="W53" s="3"/>
      <c r="X53" s="113"/>
      <c r="Y53" s="3"/>
      <c r="Z53" s="113"/>
      <c r="AA53" s="3"/>
      <c r="AB53" s="113"/>
      <c r="AC53" s="3"/>
      <c r="AD53" s="112"/>
      <c r="AE53" s="8" t="s">
        <v>20</v>
      </c>
      <c r="AF53" s="3"/>
      <c r="AG53" s="113"/>
      <c r="AH53" s="3"/>
      <c r="AI53" s="113"/>
      <c r="AJ53" s="4"/>
      <c r="AK53" s="113"/>
      <c r="AL53" s="4"/>
      <c r="AM53" s="113"/>
      <c r="AN53" s="3"/>
      <c r="AO53" s="113"/>
      <c r="AP53" s="3"/>
      <c r="AQ53" s="114"/>
      <c r="AR53" s="3"/>
      <c r="AS53" s="112"/>
      <c r="AT53" s="8" t="s">
        <v>20</v>
      </c>
      <c r="AU53" s="122"/>
      <c r="AV53" s="122"/>
      <c r="AW53" s="3"/>
      <c r="AX53" s="113"/>
      <c r="AY53" s="122"/>
      <c r="AZ53" s="122"/>
      <c r="BA53" s="3"/>
      <c r="BB53" s="113"/>
      <c r="BC53" s="3"/>
      <c r="BD53" s="113"/>
      <c r="BE53" s="3"/>
      <c r="BF53" s="113"/>
      <c r="BG53" s="3"/>
      <c r="BH53" s="112"/>
      <c r="BI53" s="8" t="s">
        <v>20</v>
      </c>
      <c r="BJ53" s="3"/>
      <c r="BK53" s="113"/>
      <c r="BL53" s="3"/>
      <c r="BM53" s="113"/>
      <c r="BN53" s="3"/>
      <c r="BO53" s="113"/>
      <c r="BP53" s="3"/>
      <c r="BQ53" s="113"/>
      <c r="BR53" s="3"/>
      <c r="BS53" s="113"/>
      <c r="BT53" s="3"/>
      <c r="BU53" s="113"/>
      <c r="BV53" s="3"/>
      <c r="BW53" s="112"/>
      <c r="BX53" s="8" t="s">
        <v>20</v>
      </c>
      <c r="BY53" s="3"/>
      <c r="BZ53" s="113"/>
      <c r="CA53" s="3"/>
      <c r="CB53" s="113"/>
      <c r="CC53" s="3"/>
      <c r="CD53" s="113"/>
      <c r="CE53" s="3"/>
      <c r="CF53" s="113"/>
      <c r="CG53" s="3"/>
      <c r="CH53" s="113"/>
      <c r="CI53" s="3"/>
      <c r="CJ53" s="113"/>
      <c r="CK53" s="3"/>
      <c r="CL53" s="112"/>
      <c r="CM53" s="8" t="s">
        <v>20</v>
      </c>
      <c r="CN53" s="3"/>
      <c r="CO53" s="113"/>
      <c r="CP53" s="3"/>
      <c r="CQ53" s="113"/>
      <c r="CR53" s="4"/>
      <c r="CS53" s="114"/>
      <c r="CT53" s="4"/>
      <c r="CU53" s="113"/>
      <c r="CV53" s="3"/>
      <c r="CW53" s="113"/>
      <c r="CX53" s="3"/>
      <c r="CY53" s="113"/>
      <c r="CZ53" s="4"/>
      <c r="DA53" s="112"/>
      <c r="DB53" s="8" t="s">
        <v>20</v>
      </c>
      <c r="DC53" s="122"/>
      <c r="DD53" s="122"/>
      <c r="DE53" s="122"/>
      <c r="DF53" s="122"/>
      <c r="DG53" s="122"/>
      <c r="DH53" s="122"/>
      <c r="DI53" s="122"/>
      <c r="DJ53" s="137"/>
      <c r="DK53" s="122"/>
      <c r="DL53" s="122"/>
      <c r="DM53" s="101"/>
      <c r="DN53" s="113"/>
      <c r="DO53" s="3"/>
      <c r="DP53" s="112"/>
      <c r="DQ53" s="8" t="s">
        <v>20</v>
      </c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37"/>
      <c r="EF53" s="8" t="s">
        <v>20</v>
      </c>
      <c r="EG53" s="4"/>
      <c r="EH53" s="113"/>
      <c r="EI53" s="4"/>
      <c r="EJ53" s="113"/>
      <c r="EK53" s="3"/>
      <c r="EL53" s="113"/>
      <c r="EM53" s="4"/>
      <c r="EN53" s="113"/>
      <c r="EO53" s="3"/>
      <c r="EP53" s="113"/>
      <c r="EQ53" s="3"/>
      <c r="ER53" s="113"/>
      <c r="ES53" s="4"/>
      <c r="ET53" s="112"/>
      <c r="EU53" s="67" t="s">
        <v>20</v>
      </c>
      <c r="EV53" s="122"/>
      <c r="EW53" s="122"/>
      <c r="EX53" s="122"/>
      <c r="EY53" s="122"/>
      <c r="EZ53" s="122"/>
      <c r="FA53" s="122"/>
      <c r="FB53" s="122"/>
      <c r="FC53" s="122"/>
      <c r="FD53" s="122"/>
      <c r="FE53" s="122"/>
      <c r="FF53" s="122"/>
      <c r="FG53" s="122"/>
      <c r="FH53" s="3"/>
      <c r="FI53" s="127"/>
      <c r="FJ53" s="8" t="s">
        <v>20</v>
      </c>
      <c r="FK53" s="3"/>
      <c r="FL53" s="113"/>
      <c r="FM53" s="122"/>
      <c r="FN53" s="122"/>
      <c r="FO53" s="49"/>
      <c r="FP53" s="124">
        <f t="shared" ref="FP53:FR54" si="4">FO54-FO53</f>
        <v>0</v>
      </c>
      <c r="FQ53" s="49"/>
      <c r="FR53" s="121">
        <f t="shared" si="4"/>
        <v>0</v>
      </c>
      <c r="FS53" s="18"/>
      <c r="FT53" s="69"/>
      <c r="FU53" s="18"/>
      <c r="FV53" s="119"/>
      <c r="FW53" s="18"/>
      <c r="FX53" s="119"/>
      <c r="FY53" s="73"/>
      <c r="FZ53" s="81"/>
      <c r="GA53" s="92"/>
      <c r="GB53" s="93"/>
      <c r="GC53" s="81"/>
      <c r="GD53" s="93"/>
      <c r="GE53" s="93"/>
      <c r="GF53" s="81"/>
      <c r="GG53" s="93"/>
      <c r="GH53" s="81"/>
      <c r="GI53" s="93"/>
      <c r="GJ53" s="81"/>
      <c r="GK53" s="93"/>
      <c r="GL53" s="74"/>
      <c r="GM53" s="96"/>
    </row>
    <row r="54" spans="1:195" x14ac:dyDescent="0.25">
      <c r="A54" s="8" t="s">
        <v>21</v>
      </c>
      <c r="B54" s="3"/>
      <c r="C54" s="113"/>
      <c r="D54" s="3"/>
      <c r="E54" s="113"/>
      <c r="F54" s="3"/>
      <c r="G54" s="113"/>
      <c r="H54" s="4"/>
      <c r="I54" s="113"/>
      <c r="J54" s="3"/>
      <c r="K54" s="113"/>
      <c r="L54" s="4"/>
      <c r="M54" s="113"/>
      <c r="N54" s="3"/>
      <c r="O54" s="112"/>
      <c r="P54" s="8" t="s">
        <v>21</v>
      </c>
      <c r="Q54" s="3"/>
      <c r="R54" s="113"/>
      <c r="S54" s="3"/>
      <c r="T54" s="113"/>
      <c r="U54" s="4"/>
      <c r="V54" s="113"/>
      <c r="W54" s="3"/>
      <c r="X54" s="113"/>
      <c r="Y54" s="3"/>
      <c r="Z54" s="113"/>
      <c r="AA54" s="3"/>
      <c r="AB54" s="113"/>
      <c r="AC54" s="3"/>
      <c r="AD54" s="112"/>
      <c r="AE54" s="8" t="s">
        <v>21</v>
      </c>
      <c r="AF54" s="3"/>
      <c r="AG54" s="113"/>
      <c r="AH54" s="3"/>
      <c r="AI54" s="113"/>
      <c r="AJ54" s="4"/>
      <c r="AK54" s="113"/>
      <c r="AL54" s="4"/>
      <c r="AM54" s="113"/>
      <c r="AN54" s="3"/>
      <c r="AO54" s="113"/>
      <c r="AP54" s="3"/>
      <c r="AQ54" s="114"/>
      <c r="AR54" s="3"/>
      <c r="AS54" s="112"/>
      <c r="AT54" s="8" t="s">
        <v>21</v>
      </c>
      <c r="AU54" s="122"/>
      <c r="AV54" s="122"/>
      <c r="AW54" s="3"/>
      <c r="AX54" s="113"/>
      <c r="AY54" s="122"/>
      <c r="AZ54" s="122"/>
      <c r="BA54" s="3"/>
      <c r="BB54" s="113"/>
      <c r="BC54" s="3"/>
      <c r="BD54" s="113"/>
      <c r="BE54" s="3"/>
      <c r="BF54" s="113"/>
      <c r="BG54" s="3"/>
      <c r="BH54" s="112"/>
      <c r="BI54" s="8" t="s">
        <v>21</v>
      </c>
      <c r="BJ54" s="3"/>
      <c r="BK54" s="113"/>
      <c r="BL54" s="3"/>
      <c r="BM54" s="113"/>
      <c r="BN54" s="3"/>
      <c r="BO54" s="113"/>
      <c r="BP54" s="3"/>
      <c r="BQ54" s="113"/>
      <c r="BR54" s="3"/>
      <c r="BS54" s="113"/>
      <c r="BT54" s="3"/>
      <c r="BU54" s="113"/>
      <c r="BV54" s="3"/>
      <c r="BW54" s="112"/>
      <c r="BX54" s="8" t="s">
        <v>21</v>
      </c>
      <c r="BY54" s="3"/>
      <c r="BZ54" s="113"/>
      <c r="CA54" s="3"/>
      <c r="CB54" s="113"/>
      <c r="CC54" s="3"/>
      <c r="CD54" s="113"/>
      <c r="CE54" s="3"/>
      <c r="CF54" s="113"/>
      <c r="CG54" s="3"/>
      <c r="CH54" s="113"/>
      <c r="CI54" s="3"/>
      <c r="CJ54" s="113"/>
      <c r="CK54" s="3"/>
      <c r="CL54" s="112"/>
      <c r="CM54" s="8" t="s">
        <v>21</v>
      </c>
      <c r="CN54" s="3"/>
      <c r="CO54" s="113"/>
      <c r="CP54" s="3"/>
      <c r="CQ54" s="113"/>
      <c r="CR54" s="4"/>
      <c r="CS54" s="114"/>
      <c r="CT54" s="4"/>
      <c r="CU54" s="113"/>
      <c r="CV54" s="3"/>
      <c r="CW54" s="113"/>
      <c r="CX54" s="3"/>
      <c r="CY54" s="113"/>
      <c r="CZ54" s="4"/>
      <c r="DA54" s="112"/>
      <c r="DB54" s="8" t="s">
        <v>21</v>
      </c>
      <c r="DC54" s="122"/>
      <c r="DD54" s="122"/>
      <c r="DE54" s="122"/>
      <c r="DF54" s="122"/>
      <c r="DG54" s="122"/>
      <c r="DH54" s="122"/>
      <c r="DI54" s="122"/>
      <c r="DJ54" s="137"/>
      <c r="DK54" s="122"/>
      <c r="DL54" s="122"/>
      <c r="DM54" s="101"/>
      <c r="DN54" s="113"/>
      <c r="DO54" s="3"/>
      <c r="DP54" s="112"/>
      <c r="DQ54" s="8" t="s">
        <v>21</v>
      </c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37"/>
      <c r="EF54" s="8" t="s">
        <v>21</v>
      </c>
      <c r="EG54" s="4"/>
      <c r="EH54" s="113"/>
      <c r="EI54" s="4"/>
      <c r="EJ54" s="113"/>
      <c r="EK54" s="3"/>
      <c r="EL54" s="113"/>
      <c r="EM54" s="4"/>
      <c r="EN54" s="113"/>
      <c r="EO54" s="3"/>
      <c r="EP54" s="113"/>
      <c r="EQ54" s="3"/>
      <c r="ER54" s="113"/>
      <c r="ES54" s="4"/>
      <c r="ET54" s="112"/>
      <c r="EU54" s="67" t="s">
        <v>21</v>
      </c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3"/>
      <c r="FI54" s="127"/>
      <c r="FJ54" s="8" t="s">
        <v>21</v>
      </c>
      <c r="FK54" s="3"/>
      <c r="FL54" s="113"/>
      <c r="FM54" s="122"/>
      <c r="FN54" s="122"/>
      <c r="FO54" s="49"/>
      <c r="FP54" s="124">
        <f t="shared" si="4"/>
        <v>270</v>
      </c>
      <c r="FQ54" s="49"/>
      <c r="FR54" s="121">
        <f t="shared" si="4"/>
        <v>380</v>
      </c>
      <c r="FS54" s="18"/>
      <c r="FT54" s="69"/>
      <c r="FU54" s="18"/>
      <c r="FV54" s="119"/>
      <c r="FW54" s="18"/>
      <c r="FX54" s="119"/>
      <c r="FY54" s="73"/>
      <c r="FZ54" s="81"/>
      <c r="GA54" s="92"/>
      <c r="GB54" s="93"/>
      <c r="GC54" s="81"/>
      <c r="GD54" s="93"/>
      <c r="GE54" s="93"/>
      <c r="GF54" s="81"/>
      <c r="GG54" s="93"/>
      <c r="GH54" s="81"/>
      <c r="GI54" s="93"/>
      <c r="GJ54" s="81"/>
      <c r="GK54" s="93"/>
      <c r="GL54" s="74"/>
      <c r="GM54" s="96"/>
    </row>
    <row r="55" spans="1:195" ht="15.75" thickBot="1" x14ac:dyDescent="0.3">
      <c r="A55" s="10" t="s">
        <v>22</v>
      </c>
      <c r="B55" s="11">
        <v>366</v>
      </c>
      <c r="C55" s="11">
        <v>17</v>
      </c>
      <c r="D55" s="11">
        <v>365.5</v>
      </c>
      <c r="E55" s="11">
        <v>15.5</v>
      </c>
      <c r="F55" s="11">
        <v>242.5</v>
      </c>
      <c r="G55" s="11">
        <v>19</v>
      </c>
      <c r="H55" s="12">
        <v>204</v>
      </c>
      <c r="I55" s="12">
        <v>22</v>
      </c>
      <c r="J55" s="11">
        <v>172</v>
      </c>
      <c r="K55" s="11">
        <v>26</v>
      </c>
      <c r="L55" s="12">
        <v>108.5</v>
      </c>
      <c r="M55" s="12">
        <v>25</v>
      </c>
      <c r="N55" s="11">
        <v>233</v>
      </c>
      <c r="O55" s="15">
        <f>263.5-N55</f>
        <v>30.5</v>
      </c>
      <c r="P55" s="10" t="s">
        <v>22</v>
      </c>
      <c r="Q55" s="11">
        <v>234</v>
      </c>
      <c r="R55" s="11">
        <f>253.5-Q55</f>
        <v>19.5</v>
      </c>
      <c r="S55" s="11">
        <v>260</v>
      </c>
      <c r="T55" s="11">
        <v>23.5</v>
      </c>
      <c r="U55" s="12">
        <v>238.25</v>
      </c>
      <c r="V55" s="12">
        <f>287-U55</f>
        <v>48.75</v>
      </c>
      <c r="W55" s="11">
        <v>265</v>
      </c>
      <c r="X55" s="11">
        <v>24.25</v>
      </c>
      <c r="Y55" s="11">
        <v>236</v>
      </c>
      <c r="Z55" s="11">
        <v>36.5</v>
      </c>
      <c r="AA55" s="11">
        <v>217</v>
      </c>
      <c r="AB55" s="11">
        <v>24</v>
      </c>
      <c r="AC55" s="11">
        <v>229.5</v>
      </c>
      <c r="AD55" s="15">
        <f>256-AC55</f>
        <v>26.5</v>
      </c>
      <c r="AE55" s="10" t="s">
        <v>22</v>
      </c>
      <c r="AF55" s="11">
        <v>223</v>
      </c>
      <c r="AG55" s="11">
        <f>248-AF55</f>
        <v>25</v>
      </c>
      <c r="AH55" s="11">
        <v>229.5</v>
      </c>
      <c r="AI55" s="11">
        <f>255-AH55</f>
        <v>25.5</v>
      </c>
      <c r="AJ55" s="12">
        <v>221.5</v>
      </c>
      <c r="AK55" s="12">
        <v>25.5</v>
      </c>
      <c r="AL55" s="12">
        <v>181</v>
      </c>
      <c r="AM55" s="12">
        <v>26.5</v>
      </c>
      <c r="AN55" s="11">
        <v>208.5</v>
      </c>
      <c r="AO55" s="11">
        <f>240-AN55</f>
        <v>31.5</v>
      </c>
      <c r="AP55" s="11">
        <v>226</v>
      </c>
      <c r="AQ55" s="11">
        <v>30</v>
      </c>
      <c r="AR55" s="11">
        <v>212</v>
      </c>
      <c r="AS55" s="15">
        <f>244-AR55</f>
        <v>32</v>
      </c>
      <c r="AT55" s="10" t="s">
        <v>22</v>
      </c>
      <c r="AU55" s="123"/>
      <c r="AV55" s="123"/>
      <c r="AW55" s="11">
        <v>218</v>
      </c>
      <c r="AX55" s="11">
        <f>236-AW55</f>
        <v>18</v>
      </c>
      <c r="AY55" s="123"/>
      <c r="AZ55" s="123"/>
      <c r="BA55" s="11">
        <v>50</v>
      </c>
      <c r="BB55" s="11">
        <f>77-BA55</f>
        <v>27</v>
      </c>
      <c r="BC55" s="11">
        <v>120.5</v>
      </c>
      <c r="BD55" s="11">
        <f>141.5-BC55</f>
        <v>21</v>
      </c>
      <c r="BE55" s="11">
        <v>80</v>
      </c>
      <c r="BF55" s="11">
        <f>97-BE55</f>
        <v>17</v>
      </c>
      <c r="BG55" s="11">
        <v>23</v>
      </c>
      <c r="BH55" s="15">
        <f>38-BG55</f>
        <v>15</v>
      </c>
      <c r="BI55" s="10" t="s">
        <v>22</v>
      </c>
      <c r="BJ55" s="11">
        <v>211</v>
      </c>
      <c r="BK55" s="11">
        <f>231-211</f>
        <v>20</v>
      </c>
      <c r="BL55" s="11">
        <v>221.5</v>
      </c>
      <c r="BM55" s="11">
        <f>242.5-BL55</f>
        <v>21</v>
      </c>
      <c r="BN55" s="11">
        <v>200</v>
      </c>
      <c r="BO55" s="11">
        <f>209-BN55</f>
        <v>9</v>
      </c>
      <c r="BP55" s="11">
        <v>201</v>
      </c>
      <c r="BQ55" s="11">
        <f>211.5-201</f>
        <v>10.5</v>
      </c>
      <c r="BR55" s="11">
        <v>218.5</v>
      </c>
      <c r="BS55" s="11">
        <f>235-BR55</f>
        <v>16.5</v>
      </c>
      <c r="BT55" s="11">
        <v>197</v>
      </c>
      <c r="BU55" s="11">
        <f>210-BT55</f>
        <v>13</v>
      </c>
      <c r="BV55" s="11">
        <v>199</v>
      </c>
      <c r="BW55" s="15">
        <f>218-BV55</f>
        <v>19</v>
      </c>
      <c r="BX55" s="10" t="s">
        <v>22</v>
      </c>
      <c r="BY55" s="11">
        <v>258.5</v>
      </c>
      <c r="BZ55" s="11">
        <f>275-BY55</f>
        <v>16.5</v>
      </c>
      <c r="CA55" s="11">
        <v>214</v>
      </c>
      <c r="CB55" s="11">
        <f>232-CA55</f>
        <v>18</v>
      </c>
      <c r="CC55" s="11">
        <v>257</v>
      </c>
      <c r="CD55" s="11">
        <f>275-CC55</f>
        <v>18</v>
      </c>
      <c r="CE55" s="11">
        <v>231</v>
      </c>
      <c r="CF55" s="11">
        <f>249-CE55</f>
        <v>18</v>
      </c>
      <c r="CG55" s="11">
        <v>231</v>
      </c>
      <c r="CH55" s="11">
        <f>249-CG55</f>
        <v>18</v>
      </c>
      <c r="CI55" s="11">
        <v>263.5</v>
      </c>
      <c r="CJ55" s="11">
        <f>278-CI55</f>
        <v>14.5</v>
      </c>
      <c r="CK55" s="11">
        <v>293</v>
      </c>
      <c r="CL55" s="15">
        <f>311-CK55</f>
        <v>18</v>
      </c>
      <c r="CM55" s="10" t="s">
        <v>22</v>
      </c>
      <c r="CN55" s="11">
        <v>135</v>
      </c>
      <c r="CO55" s="11">
        <v>31</v>
      </c>
      <c r="CP55" s="11">
        <v>108</v>
      </c>
      <c r="CQ55" s="11">
        <v>31</v>
      </c>
      <c r="CR55" s="12">
        <v>222.5</v>
      </c>
      <c r="CS55" s="12">
        <v>36.5</v>
      </c>
      <c r="CT55" s="12">
        <v>31</v>
      </c>
      <c r="CU55" s="12">
        <f>65-CT55</f>
        <v>34</v>
      </c>
      <c r="CV55" s="11">
        <v>135</v>
      </c>
      <c r="CW55" s="11">
        <f>165-CV55</f>
        <v>30</v>
      </c>
      <c r="CX55" s="11">
        <v>202</v>
      </c>
      <c r="CY55" s="11">
        <f>229-CX55</f>
        <v>27</v>
      </c>
      <c r="CZ55" s="12">
        <v>203.5</v>
      </c>
      <c r="DA55" s="21">
        <v>27</v>
      </c>
      <c r="DB55" s="10" t="s">
        <v>22</v>
      </c>
      <c r="DC55" s="123"/>
      <c r="DD55" s="123"/>
      <c r="DE55" s="123"/>
      <c r="DF55" s="123"/>
      <c r="DG55" s="123"/>
      <c r="DH55" s="123"/>
      <c r="DI55" s="123"/>
      <c r="DJ55" s="138"/>
      <c r="DK55" s="123"/>
      <c r="DL55" s="123"/>
      <c r="DM55" s="103">
        <v>190</v>
      </c>
      <c r="DN55" s="11">
        <f>206-DM55</f>
        <v>16</v>
      </c>
      <c r="DO55" s="11">
        <v>172</v>
      </c>
      <c r="DP55" s="15">
        <f>192-DO55</f>
        <v>20</v>
      </c>
      <c r="DQ55" s="10" t="s">
        <v>22</v>
      </c>
      <c r="DR55" s="123"/>
      <c r="DS55" s="123"/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38"/>
      <c r="EF55" s="10" t="s">
        <v>22</v>
      </c>
      <c r="EG55" s="12">
        <v>149.5</v>
      </c>
      <c r="EH55" s="12">
        <v>35</v>
      </c>
      <c r="EI55" s="11">
        <v>186</v>
      </c>
      <c r="EJ55" s="11">
        <f>205.5-EI55</f>
        <v>19.5</v>
      </c>
      <c r="EK55" s="11">
        <v>200</v>
      </c>
      <c r="EL55" s="11">
        <f>214-EK55</f>
        <v>14</v>
      </c>
      <c r="EM55" s="12">
        <v>116.5</v>
      </c>
      <c r="EN55" s="12">
        <f>153-EM55</f>
        <v>36.5</v>
      </c>
      <c r="EO55" s="11">
        <v>142</v>
      </c>
      <c r="EP55" s="11">
        <f>169.75-EO55</f>
        <v>27.75</v>
      </c>
      <c r="EQ55" s="11">
        <v>164</v>
      </c>
      <c r="ER55" s="11">
        <f>198-EQ55</f>
        <v>34</v>
      </c>
      <c r="ES55" s="12">
        <v>85</v>
      </c>
      <c r="ET55" s="21">
        <v>13</v>
      </c>
      <c r="EU55" s="72" t="s">
        <v>22</v>
      </c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1">
        <v>141.5</v>
      </c>
      <c r="FI55" s="66">
        <f>171-FH55</f>
        <v>29.5</v>
      </c>
      <c r="FJ55" s="10" t="s">
        <v>22</v>
      </c>
      <c r="FK55" s="11">
        <v>101</v>
      </c>
      <c r="FL55" s="11">
        <v>41</v>
      </c>
      <c r="FM55" s="123"/>
      <c r="FN55" s="123"/>
      <c r="FO55" s="50">
        <v>270</v>
      </c>
      <c r="FP55" s="50">
        <f>285-FO55</f>
        <v>15</v>
      </c>
      <c r="FQ55" s="50">
        <v>380</v>
      </c>
      <c r="FR55" s="90">
        <f>399-FQ55</f>
        <v>19</v>
      </c>
      <c r="FS55" s="18"/>
      <c r="FT55" s="18"/>
      <c r="FU55" s="18"/>
      <c r="FV55" s="18"/>
      <c r="FW55" s="18"/>
      <c r="FX55" s="18"/>
      <c r="FY55" s="73"/>
      <c r="FZ55" s="81"/>
      <c r="GA55" s="92"/>
      <c r="GB55" s="92"/>
      <c r="GC55" s="81"/>
      <c r="GD55" s="81"/>
      <c r="GE55" s="81"/>
      <c r="GF55" s="81"/>
      <c r="GG55" s="81"/>
      <c r="GH55" s="81"/>
      <c r="GI55" s="81"/>
      <c r="GJ55" s="81"/>
      <c r="GK55" s="81"/>
      <c r="GL55" s="74"/>
      <c r="GM55" s="74"/>
    </row>
    <row r="57" spans="1:195" x14ac:dyDescent="0.25">
      <c r="EE57" s="74"/>
      <c r="EF57" s="73"/>
      <c r="EG57" s="74"/>
    </row>
    <row r="58" spans="1:195" x14ac:dyDescent="0.25">
      <c r="EE58" s="74"/>
      <c r="EF58" s="73"/>
    </row>
    <row r="59" spans="1:195" x14ac:dyDescent="0.25">
      <c r="EE59" s="74"/>
      <c r="EF59" s="73"/>
    </row>
    <row r="60" spans="1:195" x14ac:dyDescent="0.25">
      <c r="EE60" s="74"/>
      <c r="EF60" s="73"/>
    </row>
    <row r="61" spans="1:195" x14ac:dyDescent="0.25">
      <c r="EE61" s="74"/>
      <c r="EF61" s="73"/>
    </row>
    <row r="62" spans="1:195" x14ac:dyDescent="0.25">
      <c r="EE62" s="74"/>
      <c r="EF62" s="73"/>
    </row>
    <row r="63" spans="1:195" x14ac:dyDescent="0.25">
      <c r="EE63" s="74"/>
      <c r="EF63" s="73"/>
    </row>
    <row r="64" spans="1:195" x14ac:dyDescent="0.25">
      <c r="EE64" s="74"/>
      <c r="EF64" s="73"/>
    </row>
    <row r="65" spans="135:136" x14ac:dyDescent="0.25">
      <c r="EE65" s="74"/>
      <c r="EF65" s="73"/>
    </row>
    <row r="66" spans="135:136" x14ac:dyDescent="0.25">
      <c r="EE66" s="74"/>
      <c r="EF66" s="73"/>
    </row>
    <row r="67" spans="135:136" x14ac:dyDescent="0.25">
      <c r="EE67" s="74"/>
      <c r="EF67" s="73"/>
    </row>
    <row r="68" spans="135:136" x14ac:dyDescent="0.25">
      <c r="EE68" s="74"/>
      <c r="EF68" s="73"/>
    </row>
    <row r="69" spans="135:136" x14ac:dyDescent="0.25">
      <c r="EE69" s="74"/>
      <c r="EF69" s="73"/>
    </row>
    <row r="70" spans="135:136" x14ac:dyDescent="0.25">
      <c r="EE70" s="74"/>
      <c r="EF70" s="73"/>
    </row>
    <row r="71" spans="135:136" x14ac:dyDescent="0.25">
      <c r="EE71" s="74"/>
      <c r="EF71" s="73"/>
    </row>
    <row r="72" spans="135:136" x14ac:dyDescent="0.25">
      <c r="EE72" s="74"/>
      <c r="EF72" s="73"/>
    </row>
    <row r="73" spans="135:136" x14ac:dyDescent="0.25">
      <c r="EE73" s="74"/>
      <c r="EF73" s="73"/>
    </row>
    <row r="74" spans="135:136" x14ac:dyDescent="0.25">
      <c r="EE74" s="74"/>
      <c r="EF74" s="73"/>
    </row>
    <row r="75" spans="135:136" x14ac:dyDescent="0.25">
      <c r="EE75" s="74"/>
      <c r="EF75" s="73"/>
    </row>
    <row r="76" spans="135:136" x14ac:dyDescent="0.25">
      <c r="EE76" s="74"/>
      <c r="EF76" s="73"/>
    </row>
    <row r="77" spans="135:136" x14ac:dyDescent="0.25">
      <c r="EE77" s="74"/>
      <c r="EF77" s="73"/>
    </row>
    <row r="78" spans="135:136" x14ac:dyDescent="0.25">
      <c r="EE78" s="74"/>
      <c r="EF78" s="73"/>
    </row>
    <row r="79" spans="135:136" x14ac:dyDescent="0.25">
      <c r="EE79" s="74"/>
      <c r="EF79" s="73"/>
    </row>
    <row r="80" spans="135:136" x14ac:dyDescent="0.25">
      <c r="EE80" s="74"/>
      <c r="EF80" s="73"/>
    </row>
    <row r="81" spans="135:136" x14ac:dyDescent="0.25">
      <c r="EE81" s="74"/>
      <c r="EF81" s="73"/>
    </row>
    <row r="82" spans="135:136" x14ac:dyDescent="0.25">
      <c r="EE82" s="74"/>
      <c r="EF82" s="73"/>
    </row>
    <row r="83" spans="135:136" x14ac:dyDescent="0.25">
      <c r="EE83" s="74"/>
      <c r="EF83" s="74"/>
    </row>
  </sheetData>
  <mergeCells count="801">
    <mergeCell ref="EF1:ET1"/>
    <mergeCell ref="EU1:FI1"/>
    <mergeCell ref="FJ1:FX1"/>
    <mergeCell ref="DK33:DL55"/>
    <mergeCell ref="A1:O1"/>
    <mergeCell ref="P1:AD1"/>
    <mergeCell ref="AE1:AS1"/>
    <mergeCell ref="AT1:BH1"/>
    <mergeCell ref="BI1:BW1"/>
    <mergeCell ref="BX1:CL1"/>
    <mergeCell ref="CM1:DA1"/>
    <mergeCell ref="DB1:DP1"/>
    <mergeCell ref="DQ1:EE1"/>
    <mergeCell ref="N2:O2"/>
    <mergeCell ref="Q2:R2"/>
    <mergeCell ref="S2:T2"/>
    <mergeCell ref="U2:V2"/>
    <mergeCell ref="W2:X2"/>
    <mergeCell ref="Y2:Z2"/>
    <mergeCell ref="B2:C2"/>
    <mergeCell ref="D2:E2"/>
    <mergeCell ref="F2:G2"/>
    <mergeCell ref="H2:I2"/>
    <mergeCell ref="J2:K2"/>
    <mergeCell ref="BA2:BB2"/>
    <mergeCell ref="BC2:BD2"/>
    <mergeCell ref="BE2:BF2"/>
    <mergeCell ref="BG2:BH2"/>
    <mergeCell ref="BJ2:BK2"/>
    <mergeCell ref="BL2:BM2"/>
    <mergeCell ref="L2:M2"/>
    <mergeCell ref="AN2:AO2"/>
    <mergeCell ref="AP2:AQ2"/>
    <mergeCell ref="AR2:AS2"/>
    <mergeCell ref="AU2:AV2"/>
    <mergeCell ref="AW2:AX2"/>
    <mergeCell ref="AY2:AZ2"/>
    <mergeCell ref="AA2:AB2"/>
    <mergeCell ref="AC2:AD2"/>
    <mergeCell ref="AF2:AG2"/>
    <mergeCell ref="AH2:AI2"/>
    <mergeCell ref="AJ2:AK2"/>
    <mergeCell ref="AL2:AM2"/>
    <mergeCell ref="CA2:CB2"/>
    <mergeCell ref="CC2:CD2"/>
    <mergeCell ref="CE2:CF2"/>
    <mergeCell ref="CG2:CH2"/>
    <mergeCell ref="CI2:CJ2"/>
    <mergeCell ref="CK2:CL2"/>
    <mergeCell ref="BN2:BO2"/>
    <mergeCell ref="BR2:BS2"/>
    <mergeCell ref="BP2:BQ2"/>
    <mergeCell ref="BV2:BW2"/>
    <mergeCell ref="BY2:BZ2"/>
    <mergeCell ref="BT2:BU2"/>
    <mergeCell ref="CZ2:DA2"/>
    <mergeCell ref="DC2:DD2"/>
    <mergeCell ref="DE2:DF2"/>
    <mergeCell ref="DG2:DH2"/>
    <mergeCell ref="DI2:DJ2"/>
    <mergeCell ref="DK2:DL2"/>
    <mergeCell ref="CN2:CO2"/>
    <mergeCell ref="CP2:CQ2"/>
    <mergeCell ref="CR2:CS2"/>
    <mergeCell ref="CT2:CU2"/>
    <mergeCell ref="CV2:CW2"/>
    <mergeCell ref="CX2:CY2"/>
    <mergeCell ref="EZ3:FA3"/>
    <mergeCell ref="FA11:FA13"/>
    <mergeCell ref="FA20:FA22"/>
    <mergeCell ref="EW11:EW13"/>
    <mergeCell ref="EY11:EY13"/>
    <mergeCell ref="DM2:DN2"/>
    <mergeCell ref="DO2:DP2"/>
    <mergeCell ref="DR2:DS2"/>
    <mergeCell ref="DT2:DU2"/>
    <mergeCell ref="DV2:DW2"/>
    <mergeCell ref="DX2:DY2"/>
    <mergeCell ref="B3:C3"/>
    <mergeCell ref="D3:E3"/>
    <mergeCell ref="F3:G3"/>
    <mergeCell ref="H3:I3"/>
    <mergeCell ref="J3:K3"/>
    <mergeCell ref="L3:M3"/>
    <mergeCell ref="N3:O3"/>
    <mergeCell ref="Q3:R3"/>
    <mergeCell ref="S3:T3"/>
    <mergeCell ref="FS2:FT2"/>
    <mergeCell ref="FU2:FV2"/>
    <mergeCell ref="DZ2:EA2"/>
    <mergeCell ref="EB2:EC2"/>
    <mergeCell ref="ED2:EE2"/>
    <mergeCell ref="EG2:EH2"/>
    <mergeCell ref="EI2:EJ2"/>
    <mergeCell ref="EK2:EL2"/>
    <mergeCell ref="ES2:ET2"/>
    <mergeCell ref="EV2:EW2"/>
    <mergeCell ref="EX2:EY2"/>
    <mergeCell ref="EZ2:FA2"/>
    <mergeCell ref="FK2:FL2"/>
    <mergeCell ref="FM2:FN2"/>
    <mergeCell ref="FO2:FP2"/>
    <mergeCell ref="FF2:FG2"/>
    <mergeCell ref="FH2:FI2"/>
    <mergeCell ref="FQ2:FR2"/>
    <mergeCell ref="EM2:EN2"/>
    <mergeCell ref="EO2:EP2"/>
    <mergeCell ref="EQ2:ER2"/>
    <mergeCell ref="FB2:FC2"/>
    <mergeCell ref="FD2:FE2"/>
    <mergeCell ref="AH3:AI3"/>
    <mergeCell ref="AJ3:AK3"/>
    <mergeCell ref="AL3:AM3"/>
    <mergeCell ref="AN3:AO3"/>
    <mergeCell ref="AP3:AQ3"/>
    <mergeCell ref="AR3:AS3"/>
    <mergeCell ref="U3:V3"/>
    <mergeCell ref="W3:X3"/>
    <mergeCell ref="Y3:Z3"/>
    <mergeCell ref="AA3:AB3"/>
    <mergeCell ref="AC3:AD3"/>
    <mergeCell ref="AF3:AG3"/>
    <mergeCell ref="BG3:BH3"/>
    <mergeCell ref="BJ3:BK3"/>
    <mergeCell ref="BL3:BM3"/>
    <mergeCell ref="BN3:BO3"/>
    <mergeCell ref="BR3:BS3"/>
    <mergeCell ref="AU3:AV3"/>
    <mergeCell ref="AW3:AX3"/>
    <mergeCell ref="AY3:AZ3"/>
    <mergeCell ref="BA3:BB3"/>
    <mergeCell ref="BC3:BD3"/>
    <mergeCell ref="BE3:BF3"/>
    <mergeCell ref="CG3:CH3"/>
    <mergeCell ref="CI3:CJ3"/>
    <mergeCell ref="CK3:CL3"/>
    <mergeCell ref="CN3:CO3"/>
    <mergeCell ref="CP3:CQ3"/>
    <mergeCell ref="CR3:CS3"/>
    <mergeCell ref="BP3:BQ3"/>
    <mergeCell ref="BV3:BW3"/>
    <mergeCell ref="BY3:BZ3"/>
    <mergeCell ref="CA3:CB3"/>
    <mergeCell ref="CC3:CD3"/>
    <mergeCell ref="CE3:CF3"/>
    <mergeCell ref="BT3:BU3"/>
    <mergeCell ref="DM3:DN3"/>
    <mergeCell ref="DO3:DP3"/>
    <mergeCell ref="DR3:DS3"/>
    <mergeCell ref="CT3:CU3"/>
    <mergeCell ref="CV3:CW3"/>
    <mergeCell ref="CX3:CY3"/>
    <mergeCell ref="CZ3:DA3"/>
    <mergeCell ref="DC3:DD3"/>
    <mergeCell ref="DE3:DF3"/>
    <mergeCell ref="FX11:FX13"/>
    <mergeCell ref="DI5:DJ27"/>
    <mergeCell ref="DK5:DL27"/>
    <mergeCell ref="FB5:FC27"/>
    <mergeCell ref="FD5:FE27"/>
    <mergeCell ref="FF5:FG27"/>
    <mergeCell ref="FH5:FI27"/>
    <mergeCell ref="FK31:FL31"/>
    <mergeCell ref="FM31:FN31"/>
    <mergeCell ref="EC24:EC26"/>
    <mergeCell ref="EE24:EE26"/>
    <mergeCell ref="DK30:DL30"/>
    <mergeCell ref="DM30:DN30"/>
    <mergeCell ref="DO30:DP30"/>
    <mergeCell ref="DR30:DS30"/>
    <mergeCell ref="DT30:DU30"/>
    <mergeCell ref="DV30:DW30"/>
    <mergeCell ref="DR31:DS31"/>
    <mergeCell ref="EI31:EJ31"/>
    <mergeCell ref="EK31:EL31"/>
    <mergeCell ref="EM31:EN31"/>
    <mergeCell ref="ES31:ET31"/>
    <mergeCell ref="FA24:FA26"/>
    <mergeCell ref="EV30:EW30"/>
    <mergeCell ref="DG3:DH3"/>
    <mergeCell ref="DI3:DJ3"/>
    <mergeCell ref="DK3:DL3"/>
    <mergeCell ref="Z11:Z13"/>
    <mergeCell ref="AB11:AB13"/>
    <mergeCell ref="FS31:FT31"/>
    <mergeCell ref="FX24:FX26"/>
    <mergeCell ref="EX31:EY31"/>
    <mergeCell ref="EZ31:FA31"/>
    <mergeCell ref="FQ3:FR3"/>
    <mergeCell ref="FS3:FT3"/>
    <mergeCell ref="FU3:FV3"/>
    <mergeCell ref="EG31:EH31"/>
    <mergeCell ref="FB3:FC3"/>
    <mergeCell ref="FD3:FE3"/>
    <mergeCell ref="FF3:FG3"/>
    <mergeCell ref="ER20:ER22"/>
    <mergeCell ref="ER24:ER26"/>
    <mergeCell ref="EH24:EH26"/>
    <mergeCell ref="EJ24:EJ26"/>
    <mergeCell ref="EI30:EJ30"/>
    <mergeCell ref="EK30:EL30"/>
    <mergeCell ref="EM30:EN30"/>
    <mergeCell ref="ES30:ET30"/>
    <mergeCell ref="FH3:FI3"/>
    <mergeCell ref="EV31:EW31"/>
    <mergeCell ref="EG3:EH3"/>
    <mergeCell ref="EI3:EJ3"/>
    <mergeCell ref="EK3:EL3"/>
    <mergeCell ref="EM3:EN3"/>
    <mergeCell ref="EO3:EP3"/>
    <mergeCell ref="EQ3:ER3"/>
    <mergeCell ref="DT3:DU3"/>
    <mergeCell ref="DV3:DW3"/>
    <mergeCell ref="DX3:DY3"/>
    <mergeCell ref="DZ3:EA3"/>
    <mergeCell ref="EB3:EC3"/>
    <mergeCell ref="ED3:EE3"/>
    <mergeCell ref="EO30:EP30"/>
    <mergeCell ref="ET24:ET26"/>
    <mergeCell ref="EW24:EW26"/>
    <mergeCell ref="EY24:EY26"/>
    <mergeCell ref="ES3:ET3"/>
    <mergeCell ref="EX30:EY30"/>
    <mergeCell ref="EZ30:FA30"/>
    <mergeCell ref="EQ30:ER30"/>
    <mergeCell ref="EV3:EW3"/>
    <mergeCell ref="EX3:EY3"/>
    <mergeCell ref="M11:M13"/>
    <mergeCell ref="O11:O13"/>
    <mergeCell ref="R11:R13"/>
    <mergeCell ref="T11:T13"/>
    <mergeCell ref="V11:V13"/>
    <mergeCell ref="X11:X13"/>
    <mergeCell ref="C11:C13"/>
    <mergeCell ref="E11:E13"/>
    <mergeCell ref="G11:G13"/>
    <mergeCell ref="I11:I13"/>
    <mergeCell ref="K11:K13"/>
    <mergeCell ref="AM11:AM13"/>
    <mergeCell ref="AO11:AO13"/>
    <mergeCell ref="AQ11:AQ13"/>
    <mergeCell ref="AS11:AS13"/>
    <mergeCell ref="AV11:AV13"/>
    <mergeCell ref="AX11:AX13"/>
    <mergeCell ref="AD11:AD13"/>
    <mergeCell ref="AG11:AG13"/>
    <mergeCell ref="AI11:AI13"/>
    <mergeCell ref="AK11:AK13"/>
    <mergeCell ref="BM11:BM13"/>
    <mergeCell ref="BO11:BO13"/>
    <mergeCell ref="BS11:BS13"/>
    <mergeCell ref="AZ11:AZ13"/>
    <mergeCell ref="BB11:BB13"/>
    <mergeCell ref="BD11:BD13"/>
    <mergeCell ref="BF11:BF13"/>
    <mergeCell ref="BH11:BH13"/>
    <mergeCell ref="BK11:BK13"/>
    <mergeCell ref="BQ20:BQ22"/>
    <mergeCell ref="BW20:BW22"/>
    <mergeCell ref="BZ20:BZ22"/>
    <mergeCell ref="CY11:CY13"/>
    <mergeCell ref="DA11:DA13"/>
    <mergeCell ref="CL11:CL13"/>
    <mergeCell ref="CO11:CO13"/>
    <mergeCell ref="CQ11:CQ13"/>
    <mergeCell ref="CS11:CS13"/>
    <mergeCell ref="CU11:CU13"/>
    <mergeCell ref="CW11:CW13"/>
    <mergeCell ref="BZ11:BZ13"/>
    <mergeCell ref="CB11:CB13"/>
    <mergeCell ref="CD11:CD13"/>
    <mergeCell ref="CF11:CF13"/>
    <mergeCell ref="CH11:CH13"/>
    <mergeCell ref="CJ11:CJ13"/>
    <mergeCell ref="FT11:FT13"/>
    <mergeCell ref="FV11:FV13"/>
    <mergeCell ref="EC11:EC13"/>
    <mergeCell ref="EE11:EE13"/>
    <mergeCell ref="EH11:EH13"/>
    <mergeCell ref="EJ11:EJ13"/>
    <mergeCell ref="EL11:EL13"/>
    <mergeCell ref="EN11:EN13"/>
    <mergeCell ref="DD11:DD13"/>
    <mergeCell ref="DF11:DF13"/>
    <mergeCell ref="DH11:DH13"/>
    <mergeCell ref="DN11:DN13"/>
    <mergeCell ref="FR11:FR13"/>
    <mergeCell ref="EH39:EH41"/>
    <mergeCell ref="DP11:DP13"/>
    <mergeCell ref="DS11:DS13"/>
    <mergeCell ref="DU11:DU13"/>
    <mergeCell ref="DW11:DW13"/>
    <mergeCell ref="DY11:DY13"/>
    <mergeCell ref="EA11:EA13"/>
    <mergeCell ref="AQ20:AQ22"/>
    <mergeCell ref="AS20:AS22"/>
    <mergeCell ref="AV20:AV22"/>
    <mergeCell ref="AX20:AX22"/>
    <mergeCell ref="AZ20:AZ22"/>
    <mergeCell ref="CD20:CD22"/>
    <mergeCell ref="BB20:BB22"/>
    <mergeCell ref="BQ11:BQ13"/>
    <mergeCell ref="BW11:BW13"/>
    <mergeCell ref="BU11:BU13"/>
    <mergeCell ref="CU20:CU22"/>
    <mergeCell ref="CF20:CF22"/>
    <mergeCell ref="CH20:CH22"/>
    <mergeCell ref="CJ20:CJ22"/>
    <mergeCell ref="CL20:CL22"/>
    <mergeCell ref="CO20:CO22"/>
    <mergeCell ref="CB20:CB22"/>
    <mergeCell ref="ET11:ET13"/>
    <mergeCell ref="C20:C22"/>
    <mergeCell ref="E20:E22"/>
    <mergeCell ref="G20:G22"/>
    <mergeCell ref="I20:I22"/>
    <mergeCell ref="K20:K22"/>
    <mergeCell ref="M20:M22"/>
    <mergeCell ref="O20:O22"/>
    <mergeCell ref="EP11:EP13"/>
    <mergeCell ref="ER11:ER13"/>
    <mergeCell ref="BU20:BU22"/>
    <mergeCell ref="R20:R22"/>
    <mergeCell ref="T20:T22"/>
    <mergeCell ref="V20:V22"/>
    <mergeCell ref="X20:X22"/>
    <mergeCell ref="Z20:Z22"/>
    <mergeCell ref="AB20:AB22"/>
    <mergeCell ref="AD20:AD22"/>
    <mergeCell ref="AG20:AG22"/>
    <mergeCell ref="AI20:AI22"/>
    <mergeCell ref="AK20:AK22"/>
    <mergeCell ref="AM20:AM22"/>
    <mergeCell ref="AO20:AO22"/>
    <mergeCell ref="BS20:BS22"/>
    <mergeCell ref="BD20:BD22"/>
    <mergeCell ref="BF20:BF22"/>
    <mergeCell ref="BH20:BH22"/>
    <mergeCell ref="BK20:BK22"/>
    <mergeCell ref="BM20:BM22"/>
    <mergeCell ref="BO20:BO22"/>
    <mergeCell ref="EG30:EH30"/>
    <mergeCell ref="DX30:DY30"/>
    <mergeCell ref="DZ30:EA30"/>
    <mergeCell ref="EB30:EC30"/>
    <mergeCell ref="ED30:EE30"/>
    <mergeCell ref="BQ24:BQ26"/>
    <mergeCell ref="BW24:BW26"/>
    <mergeCell ref="BZ24:BZ26"/>
    <mergeCell ref="CB24:CB26"/>
    <mergeCell ref="CD24:CD26"/>
    <mergeCell ref="CF24:CF26"/>
    <mergeCell ref="BU24:BU26"/>
    <mergeCell ref="BH24:BH26"/>
    <mergeCell ref="BK24:BK26"/>
    <mergeCell ref="BM24:BM26"/>
    <mergeCell ref="BO24:BO26"/>
    <mergeCell ref="BS24:BS26"/>
    <mergeCell ref="CH24:CH26"/>
    <mergeCell ref="EP52:EP54"/>
    <mergeCell ref="DT33:DU55"/>
    <mergeCell ref="CW20:CW22"/>
    <mergeCell ref="CY20:CY22"/>
    <mergeCell ref="DA20:DA22"/>
    <mergeCell ref="EH20:EH22"/>
    <mergeCell ref="EJ20:EJ22"/>
    <mergeCell ref="EL20:EL22"/>
    <mergeCell ref="EN20:EN22"/>
    <mergeCell ref="EP20:EP22"/>
    <mergeCell ref="DU20:DU22"/>
    <mergeCell ref="DW20:DW22"/>
    <mergeCell ref="DY20:DY22"/>
    <mergeCell ref="EA20:EA22"/>
    <mergeCell ref="EC20:EC22"/>
    <mergeCell ref="EE20:EE22"/>
    <mergeCell ref="DA24:DA26"/>
    <mergeCell ref="DD24:DD26"/>
    <mergeCell ref="DF24:DF26"/>
    <mergeCell ref="EL24:EL26"/>
    <mergeCell ref="EN24:EN26"/>
    <mergeCell ref="EP24:EP26"/>
    <mergeCell ref="DY24:DY26"/>
    <mergeCell ref="EA24:EA26"/>
    <mergeCell ref="V24:V26"/>
    <mergeCell ref="X24:X26"/>
    <mergeCell ref="Z24:Z26"/>
    <mergeCell ref="AB24:AB26"/>
    <mergeCell ref="AD24:AD26"/>
    <mergeCell ref="AG24:AG26"/>
    <mergeCell ref="ET20:ET22"/>
    <mergeCell ref="C24:C26"/>
    <mergeCell ref="E24:E26"/>
    <mergeCell ref="G24:G26"/>
    <mergeCell ref="I24:I26"/>
    <mergeCell ref="K24:K26"/>
    <mergeCell ref="M24:M26"/>
    <mergeCell ref="O24:O26"/>
    <mergeCell ref="R24:R26"/>
    <mergeCell ref="T24:T26"/>
    <mergeCell ref="DD20:DD22"/>
    <mergeCell ref="DF20:DF22"/>
    <mergeCell ref="DH20:DH22"/>
    <mergeCell ref="DN20:DN22"/>
    <mergeCell ref="DP20:DP22"/>
    <mergeCell ref="DS20:DS22"/>
    <mergeCell ref="CQ20:CQ22"/>
    <mergeCell ref="CS20:CS22"/>
    <mergeCell ref="AV24:AV26"/>
    <mergeCell ref="AX24:AX26"/>
    <mergeCell ref="AZ24:AZ26"/>
    <mergeCell ref="BB24:BB26"/>
    <mergeCell ref="BD24:BD26"/>
    <mergeCell ref="BF24:BF26"/>
    <mergeCell ref="AI24:AI26"/>
    <mergeCell ref="AK24:AK26"/>
    <mergeCell ref="AM24:AM26"/>
    <mergeCell ref="AO24:AO26"/>
    <mergeCell ref="AQ24:AQ26"/>
    <mergeCell ref="AS24:AS26"/>
    <mergeCell ref="CJ24:CJ26"/>
    <mergeCell ref="CL24:CL26"/>
    <mergeCell ref="CO24:CO26"/>
    <mergeCell ref="CQ24:CQ26"/>
    <mergeCell ref="CS24:CS26"/>
    <mergeCell ref="B30:C30"/>
    <mergeCell ref="D30:E30"/>
    <mergeCell ref="F30:G30"/>
    <mergeCell ref="H30:I30"/>
    <mergeCell ref="J30:K30"/>
    <mergeCell ref="Y30:Z30"/>
    <mergeCell ref="AA30:AB30"/>
    <mergeCell ref="AC30:AD30"/>
    <mergeCell ref="AF30:AG30"/>
    <mergeCell ref="AH30:AI30"/>
    <mergeCell ref="AJ30:AK30"/>
    <mergeCell ref="L30:M30"/>
    <mergeCell ref="N30:O30"/>
    <mergeCell ref="Q30:R30"/>
    <mergeCell ref="S30:T30"/>
    <mergeCell ref="U30:V30"/>
    <mergeCell ref="W30:X30"/>
    <mergeCell ref="AY30:AZ30"/>
    <mergeCell ref="BA30:BB30"/>
    <mergeCell ref="DH24:DH26"/>
    <mergeCell ref="DN24:DN26"/>
    <mergeCell ref="DP24:DP26"/>
    <mergeCell ref="DS24:DS26"/>
    <mergeCell ref="DU24:DU26"/>
    <mergeCell ref="DW24:DW26"/>
    <mergeCell ref="CU24:CU26"/>
    <mergeCell ref="CW24:CW26"/>
    <mergeCell ref="CY24:CY26"/>
    <mergeCell ref="BC30:BD30"/>
    <mergeCell ref="BE30:BF30"/>
    <mergeCell ref="BG30:BH30"/>
    <mergeCell ref="BJ30:BK30"/>
    <mergeCell ref="AL30:AM30"/>
    <mergeCell ref="AN30:AO30"/>
    <mergeCell ref="AP30:AQ30"/>
    <mergeCell ref="AR30:AS30"/>
    <mergeCell ref="AU30:AV30"/>
    <mergeCell ref="AW30:AX30"/>
    <mergeCell ref="BY30:BZ30"/>
    <mergeCell ref="CA30:CB30"/>
    <mergeCell ref="CC30:CD30"/>
    <mergeCell ref="CE30:CF30"/>
    <mergeCell ref="CG30:CH30"/>
    <mergeCell ref="CI30:CJ30"/>
    <mergeCell ref="BL30:BM30"/>
    <mergeCell ref="BN30:BO30"/>
    <mergeCell ref="BP30:BQ30"/>
    <mergeCell ref="BR30:BS30"/>
    <mergeCell ref="BT30:BU30"/>
    <mergeCell ref="BV30:BW30"/>
    <mergeCell ref="CX30:CY30"/>
    <mergeCell ref="CZ30:DA30"/>
    <mergeCell ref="DC30:DD30"/>
    <mergeCell ref="DE30:DF30"/>
    <mergeCell ref="DG30:DH30"/>
    <mergeCell ref="DI30:DJ30"/>
    <mergeCell ref="CK30:CL30"/>
    <mergeCell ref="CN30:CO30"/>
    <mergeCell ref="CP30:CQ30"/>
    <mergeCell ref="CR30:CS30"/>
    <mergeCell ref="CT30:CU30"/>
    <mergeCell ref="CV30:CW30"/>
    <mergeCell ref="AN31:AO31"/>
    <mergeCell ref="AP31:AQ31"/>
    <mergeCell ref="AR31:AS31"/>
    <mergeCell ref="U31:V31"/>
    <mergeCell ref="W31:X31"/>
    <mergeCell ref="Y31:Z31"/>
    <mergeCell ref="B31:C31"/>
    <mergeCell ref="D31:E31"/>
    <mergeCell ref="F31:G31"/>
    <mergeCell ref="H31:I31"/>
    <mergeCell ref="J31:K31"/>
    <mergeCell ref="L31:M31"/>
    <mergeCell ref="N31:O31"/>
    <mergeCell ref="Q31:R31"/>
    <mergeCell ref="S31:T31"/>
    <mergeCell ref="BT31:BU31"/>
    <mergeCell ref="BV31:BW31"/>
    <mergeCell ref="BY31:BZ31"/>
    <mergeCell ref="CA31:CB31"/>
    <mergeCell ref="CC31:CD31"/>
    <mergeCell ref="CE31:CF31"/>
    <mergeCell ref="AA31:AB31"/>
    <mergeCell ref="AC31:AD31"/>
    <mergeCell ref="AF31:AG31"/>
    <mergeCell ref="BG31:BH31"/>
    <mergeCell ref="BJ31:BK31"/>
    <mergeCell ref="BL31:BM31"/>
    <mergeCell ref="BN31:BO31"/>
    <mergeCell ref="BP31:BQ31"/>
    <mergeCell ref="BR31:BS31"/>
    <mergeCell ref="AU31:AV31"/>
    <mergeCell ref="AW31:AX31"/>
    <mergeCell ref="AY31:AZ31"/>
    <mergeCell ref="BA31:BB31"/>
    <mergeCell ref="BC31:BD31"/>
    <mergeCell ref="BE31:BF31"/>
    <mergeCell ref="AH31:AI31"/>
    <mergeCell ref="AJ31:AK31"/>
    <mergeCell ref="AL31:AM31"/>
    <mergeCell ref="CT31:CU31"/>
    <mergeCell ref="CV31:CW31"/>
    <mergeCell ref="CX31:CY31"/>
    <mergeCell ref="CZ31:DA31"/>
    <mergeCell ref="DC31:DD31"/>
    <mergeCell ref="DE31:DF31"/>
    <mergeCell ref="CG31:CH31"/>
    <mergeCell ref="CI31:CJ31"/>
    <mergeCell ref="CK31:CL31"/>
    <mergeCell ref="CN31:CO31"/>
    <mergeCell ref="CP31:CQ31"/>
    <mergeCell ref="CR31:CS31"/>
    <mergeCell ref="DC33:DD55"/>
    <mergeCell ref="DE33:DF55"/>
    <mergeCell ref="DG33:DH55"/>
    <mergeCell ref="DI33:DJ55"/>
    <mergeCell ref="FM3:FN3"/>
    <mergeCell ref="FO3:FP3"/>
    <mergeCell ref="EO31:EP31"/>
    <mergeCell ref="EQ31:ER31"/>
    <mergeCell ref="FO31:FP31"/>
    <mergeCell ref="FB31:FC31"/>
    <mergeCell ref="FD31:FE31"/>
    <mergeCell ref="FF31:FG31"/>
    <mergeCell ref="FK3:FL3"/>
    <mergeCell ref="DT31:DU31"/>
    <mergeCell ref="DV31:DW31"/>
    <mergeCell ref="DX31:DY31"/>
    <mergeCell ref="DZ31:EA31"/>
    <mergeCell ref="EB31:EC31"/>
    <mergeCell ref="ED31:EE31"/>
    <mergeCell ref="DG31:DH31"/>
    <mergeCell ref="DI31:DJ31"/>
    <mergeCell ref="DK31:DL31"/>
    <mergeCell ref="DM31:DN31"/>
    <mergeCell ref="DO31:DP31"/>
    <mergeCell ref="T39:T41"/>
    <mergeCell ref="V39:V41"/>
    <mergeCell ref="X39:X41"/>
    <mergeCell ref="Y39:Y41"/>
    <mergeCell ref="Z39:Z41"/>
    <mergeCell ref="AB39:AB41"/>
    <mergeCell ref="FW33:FX34"/>
    <mergeCell ref="C39:C41"/>
    <mergeCell ref="E39:E41"/>
    <mergeCell ref="G39:G41"/>
    <mergeCell ref="I39:I41"/>
    <mergeCell ref="K39:K41"/>
    <mergeCell ref="M39:M41"/>
    <mergeCell ref="O39:O41"/>
    <mergeCell ref="R39:R41"/>
    <mergeCell ref="EB33:EC55"/>
    <mergeCell ref="ED33:EE55"/>
    <mergeCell ref="FB33:FC55"/>
    <mergeCell ref="FD33:FE55"/>
    <mergeCell ref="FF33:FG55"/>
    <mergeCell ref="DR33:DS55"/>
    <mergeCell ref="D33:E35"/>
    <mergeCell ref="AU33:AV55"/>
    <mergeCell ref="AY33:AZ55"/>
    <mergeCell ref="AQ39:AQ41"/>
    <mergeCell ref="AS39:AS41"/>
    <mergeCell ref="AX39:AX41"/>
    <mergeCell ref="BB39:BB41"/>
    <mergeCell ref="BD39:BD41"/>
    <mergeCell ref="BF39:BF41"/>
    <mergeCell ref="AD39:AD41"/>
    <mergeCell ref="AG39:AG41"/>
    <mergeCell ref="AI39:AI41"/>
    <mergeCell ref="AK39:AK41"/>
    <mergeCell ref="AM39:AM41"/>
    <mergeCell ref="AO39:AO41"/>
    <mergeCell ref="CQ39:CQ41"/>
    <mergeCell ref="CS39:CS41"/>
    <mergeCell ref="BU39:BU41"/>
    <mergeCell ref="BW39:BW41"/>
    <mergeCell ref="BZ39:BZ41"/>
    <mergeCell ref="CB39:CB41"/>
    <mergeCell ref="CD39:CD41"/>
    <mergeCell ref="CF39:CF41"/>
    <mergeCell ref="BH39:BH41"/>
    <mergeCell ref="BK39:BK41"/>
    <mergeCell ref="BM39:BM41"/>
    <mergeCell ref="BO39:BO41"/>
    <mergeCell ref="BQ39:BQ41"/>
    <mergeCell ref="BS39:BS41"/>
    <mergeCell ref="C48:C50"/>
    <mergeCell ref="E48:E50"/>
    <mergeCell ref="G48:G50"/>
    <mergeCell ref="I48:I50"/>
    <mergeCell ref="K48:K50"/>
    <mergeCell ref="M48:M50"/>
    <mergeCell ref="O48:O50"/>
    <mergeCell ref="R48:R50"/>
    <mergeCell ref="FP11:FP13"/>
    <mergeCell ref="EP39:EP41"/>
    <mergeCell ref="ER39:ER41"/>
    <mergeCell ref="FP39:FP41"/>
    <mergeCell ref="FL11:FL13"/>
    <mergeCell ref="FN11:FN13"/>
    <mergeCell ref="CU39:CU41"/>
    <mergeCell ref="CW39:CW41"/>
    <mergeCell ref="CY39:CY41"/>
    <mergeCell ref="DA39:DA41"/>
    <mergeCell ref="DN39:DN41"/>
    <mergeCell ref="DP39:DP41"/>
    <mergeCell ref="CH39:CH41"/>
    <mergeCell ref="CJ39:CJ41"/>
    <mergeCell ref="CL39:CL41"/>
    <mergeCell ref="CO39:CO41"/>
    <mergeCell ref="AI48:AI50"/>
    <mergeCell ref="AK48:AK50"/>
    <mergeCell ref="AM48:AM50"/>
    <mergeCell ref="AO48:AO50"/>
    <mergeCell ref="AQ48:AQ50"/>
    <mergeCell ref="T48:T50"/>
    <mergeCell ref="V48:V50"/>
    <mergeCell ref="X48:X50"/>
    <mergeCell ref="Z48:Z50"/>
    <mergeCell ref="AB48:AB50"/>
    <mergeCell ref="AD48:AD50"/>
    <mergeCell ref="C52:C54"/>
    <mergeCell ref="E52:E54"/>
    <mergeCell ref="G52:G54"/>
    <mergeCell ref="I52:I54"/>
    <mergeCell ref="K52:K54"/>
    <mergeCell ref="FL20:FL22"/>
    <mergeCell ref="FN20:FN22"/>
    <mergeCell ref="FP20:FP22"/>
    <mergeCell ref="EP48:EP50"/>
    <mergeCell ref="ER48:ER50"/>
    <mergeCell ref="CW48:CW50"/>
    <mergeCell ref="CY48:CY50"/>
    <mergeCell ref="DA48:DA50"/>
    <mergeCell ref="DN48:DN50"/>
    <mergeCell ref="DP48:DP50"/>
    <mergeCell ref="CJ48:CJ50"/>
    <mergeCell ref="CL48:CL50"/>
    <mergeCell ref="CO48:CO50"/>
    <mergeCell ref="CQ48:CQ50"/>
    <mergeCell ref="CS48:CS50"/>
    <mergeCell ref="CU48:CU50"/>
    <mergeCell ref="BW48:BW50"/>
    <mergeCell ref="BZ48:BZ50"/>
    <mergeCell ref="CB48:CB50"/>
    <mergeCell ref="M52:M54"/>
    <mergeCell ref="O52:O54"/>
    <mergeCell ref="R52:R54"/>
    <mergeCell ref="T52:T54"/>
    <mergeCell ref="V52:V54"/>
    <mergeCell ref="X52:X54"/>
    <mergeCell ref="FP48:FP50"/>
    <mergeCell ref="FR48:FR50"/>
    <mergeCell ref="CD48:CD50"/>
    <mergeCell ref="CF48:CF50"/>
    <mergeCell ref="CH48:CH50"/>
    <mergeCell ref="BK48:BK50"/>
    <mergeCell ref="BM48:BM50"/>
    <mergeCell ref="BO48:BO50"/>
    <mergeCell ref="BQ48:BQ50"/>
    <mergeCell ref="BS48:BS50"/>
    <mergeCell ref="BU48:BU50"/>
    <mergeCell ref="AS48:AS50"/>
    <mergeCell ref="AX48:AX50"/>
    <mergeCell ref="BB48:BB50"/>
    <mergeCell ref="BD48:BD50"/>
    <mergeCell ref="BF48:BF50"/>
    <mergeCell ref="BH48:BH50"/>
    <mergeCell ref="AG48:AG50"/>
    <mergeCell ref="AM52:AM54"/>
    <mergeCell ref="AO52:AO54"/>
    <mergeCell ref="AQ52:AQ54"/>
    <mergeCell ref="AS52:AS54"/>
    <mergeCell ref="AX52:AX54"/>
    <mergeCell ref="BB52:BB54"/>
    <mergeCell ref="Z52:Z54"/>
    <mergeCell ref="AB52:AB54"/>
    <mergeCell ref="AD52:AD54"/>
    <mergeCell ref="AG52:AG54"/>
    <mergeCell ref="AI52:AI54"/>
    <mergeCell ref="AK52:AK54"/>
    <mergeCell ref="BQ52:BQ54"/>
    <mergeCell ref="BS52:BS54"/>
    <mergeCell ref="BU52:BU54"/>
    <mergeCell ref="BW52:BW54"/>
    <mergeCell ref="BZ52:BZ54"/>
    <mergeCell ref="CB52:CB54"/>
    <mergeCell ref="BD52:BD54"/>
    <mergeCell ref="BF52:BF54"/>
    <mergeCell ref="BH52:BH54"/>
    <mergeCell ref="BK52:BK54"/>
    <mergeCell ref="BM52:BM54"/>
    <mergeCell ref="BO52:BO54"/>
    <mergeCell ref="CQ52:CQ54"/>
    <mergeCell ref="CS52:CS54"/>
    <mergeCell ref="CU52:CU54"/>
    <mergeCell ref="CW52:CW54"/>
    <mergeCell ref="CY52:CY54"/>
    <mergeCell ref="DA52:DA54"/>
    <mergeCell ref="CD52:CD54"/>
    <mergeCell ref="CF52:CF54"/>
    <mergeCell ref="CH52:CH54"/>
    <mergeCell ref="CJ52:CJ54"/>
    <mergeCell ref="CL52:CL54"/>
    <mergeCell ref="CO52:CO54"/>
    <mergeCell ref="DV33:DW55"/>
    <mergeCell ref="DX33:DY55"/>
    <mergeCell ref="DZ33:EA55"/>
    <mergeCell ref="DN52:DN54"/>
    <mergeCell ref="DP52:DP54"/>
    <mergeCell ref="EH52:EH54"/>
    <mergeCell ref="EH48:EH50"/>
    <mergeCell ref="ER52:ER54"/>
    <mergeCell ref="FP52:FP54"/>
    <mergeCell ref="FI39:FI41"/>
    <mergeCell ref="FI48:FI50"/>
    <mergeCell ref="FI52:FI54"/>
    <mergeCell ref="FL48:FL50"/>
    <mergeCell ref="EV33:EW55"/>
    <mergeCell ref="EX33:EY55"/>
    <mergeCell ref="EZ33:FA55"/>
    <mergeCell ref="FM33:FN55"/>
    <mergeCell ref="EJ52:EJ54"/>
    <mergeCell ref="EL52:EL54"/>
    <mergeCell ref="EN52:EN54"/>
    <mergeCell ref="ET52:ET54"/>
    <mergeCell ref="EJ48:EJ50"/>
    <mergeCell ref="EL48:EL50"/>
    <mergeCell ref="EN48:EN50"/>
    <mergeCell ref="FV39:FV41"/>
    <mergeCell ref="FV48:FV50"/>
    <mergeCell ref="FT39:FT41"/>
    <mergeCell ref="FR52:FR54"/>
    <mergeCell ref="FX52:FX54"/>
    <mergeCell ref="FL24:FL26"/>
    <mergeCell ref="FN24:FN26"/>
    <mergeCell ref="FP24:FP26"/>
    <mergeCell ref="FX48:FX50"/>
    <mergeCell ref="FX39:FX41"/>
    <mergeCell ref="FR39:FR41"/>
    <mergeCell ref="FW31:FX31"/>
    <mergeCell ref="FQ31:FR31"/>
    <mergeCell ref="FW30:FX30"/>
    <mergeCell ref="FO30:FP30"/>
    <mergeCell ref="FQ30:FR30"/>
    <mergeCell ref="FL52:FL54"/>
    <mergeCell ref="FK30:FL30"/>
    <mergeCell ref="FS33:FT34"/>
    <mergeCell ref="FS30:FT30"/>
    <mergeCell ref="FM30:FN30"/>
    <mergeCell ref="FV52:FV54"/>
    <mergeCell ref="FL39:FL41"/>
    <mergeCell ref="FW2:FX2"/>
    <mergeCell ref="FW3:FX3"/>
    <mergeCell ref="FH30:FI30"/>
    <mergeCell ref="ET48:ET50"/>
    <mergeCell ref="EW20:EW22"/>
    <mergeCell ref="EY20:EY22"/>
    <mergeCell ref="EJ39:EJ41"/>
    <mergeCell ref="EL39:EL41"/>
    <mergeCell ref="EN39:EN41"/>
    <mergeCell ref="ET39:ET41"/>
    <mergeCell ref="FH31:FI31"/>
    <mergeCell ref="FX20:FX22"/>
    <mergeCell ref="FD30:FE30"/>
    <mergeCell ref="FF30:FG30"/>
    <mergeCell ref="FB30:FC30"/>
    <mergeCell ref="FT24:FT26"/>
    <mergeCell ref="FV24:FV26"/>
    <mergeCell ref="FR24:FR26"/>
    <mergeCell ref="FR20:FR22"/>
    <mergeCell ref="FT20:FT22"/>
    <mergeCell ref="FV20:FV22"/>
    <mergeCell ref="FU30:FV30"/>
    <mergeCell ref="FU31:FV31"/>
    <mergeCell ref="FU33:FV34"/>
  </mergeCells>
  <pageMargins left="0.7" right="0.7" top="0.75" bottom="0.75" header="0.3" footer="0.3"/>
  <pageSetup scale="65" orientation="portrait" r:id="rId1"/>
  <colBreaks count="12" manualBreakCount="12">
    <brk id="15" max="1048575" man="1"/>
    <brk id="30" max="1048575" man="1"/>
    <brk id="45" max="1048575" man="1"/>
    <brk id="60" max="1048575" man="1"/>
    <brk id="75" max="1048575" man="1"/>
    <brk id="90" max="1048575" man="1"/>
    <brk id="105" max="1048575" man="1"/>
    <brk id="120" max="1048575" man="1"/>
    <brk id="135" min="1" max="54" man="1"/>
    <brk id="150" max="1048575" man="1"/>
    <brk id="165" max="1048575" man="1"/>
    <brk id="18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</dc:creator>
  <cp:lastModifiedBy>Coco Lemon Pie</cp:lastModifiedBy>
  <cp:lastPrinted>2016-12-29T02:10:05Z</cp:lastPrinted>
  <dcterms:created xsi:type="dcterms:W3CDTF">2015-06-24T17:28:41Z</dcterms:created>
  <dcterms:modified xsi:type="dcterms:W3CDTF">2017-07-17T16:00:50Z</dcterms:modified>
</cp:coreProperties>
</file>