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4880" windowHeight="14340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<sst xmlns="http://schemas.openxmlformats.org/spreadsheetml/2006/main" count="1124" uniqueCount="599">
  <si>
    <t>petrophysics</t>
  </si>
  <si>
    <t>micrite matrix supported</t>
  </si>
  <si>
    <t>micrite matrix dominated</t>
  </si>
  <si>
    <t xml:space="preserve">micritic ooids/peloids </t>
  </si>
  <si>
    <t>J microvision point counting</t>
  </si>
  <si>
    <t>PERCENTAGE</t>
  </si>
  <si>
    <t>E-076</t>
  </si>
  <si>
    <t>f2</t>
  </si>
  <si>
    <t>early cement</t>
  </si>
  <si>
    <t>ooids</t>
  </si>
  <si>
    <t>Environnemtal facies</t>
  </si>
  <si>
    <t>non-sheletal grains</t>
  </si>
  <si>
    <t>sheletal grain</t>
  </si>
  <si>
    <t>samples</t>
  </si>
  <si>
    <t>retard=</t>
  </si>
  <si>
    <t>nanoconids</t>
  </si>
  <si>
    <t>superficial ooids</t>
  </si>
  <si>
    <t>E-067</t>
  </si>
  <si>
    <t>E-027a</t>
  </si>
  <si>
    <t>Grain Density (g/ml)</t>
  </si>
  <si>
    <t>E-001</t>
  </si>
  <si>
    <t>E-002</t>
  </si>
  <si>
    <t>E-003</t>
  </si>
  <si>
    <t>E-004</t>
  </si>
  <si>
    <t>E-005</t>
  </si>
  <si>
    <t>E-006</t>
  </si>
  <si>
    <t>E-007</t>
  </si>
  <si>
    <t>E-008</t>
  </si>
  <si>
    <t>E-009</t>
  </si>
  <si>
    <t>E-010</t>
  </si>
  <si>
    <t>E-011</t>
  </si>
  <si>
    <t>E-012</t>
  </si>
  <si>
    <t>E-013</t>
  </si>
  <si>
    <t>E-014</t>
  </si>
  <si>
    <t>E-015</t>
  </si>
  <si>
    <t>E-016</t>
  </si>
  <si>
    <t>E-017</t>
  </si>
  <si>
    <t>E-018</t>
  </si>
  <si>
    <t>E-019</t>
  </si>
  <si>
    <t>E-020</t>
  </si>
  <si>
    <t>E-021</t>
  </si>
  <si>
    <t>E-022</t>
  </si>
  <si>
    <t>E-023</t>
  </si>
  <si>
    <t>E-024</t>
  </si>
  <si>
    <t>E-025</t>
  </si>
  <si>
    <t>E-026</t>
  </si>
  <si>
    <t>E-028</t>
  </si>
  <si>
    <t>E-029</t>
  </si>
  <si>
    <t>E-097</t>
  </si>
  <si>
    <t>E-098</t>
  </si>
  <si>
    <t>E-099</t>
  </si>
  <si>
    <t>E-100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</si>
  <si>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</si>
  <si>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</si>
  <si>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</si>
  <si>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</si>
  <si>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</si>
  <si>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</si>
  <si>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</si>
  <si>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</si>
  <si>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</si>
  <si>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E-110</t>
  </si>
  <si>
    <t>E-111</t>
  </si>
  <si>
    <t>E-112</t>
  </si>
  <si>
    <t>E-113</t>
  </si>
  <si>
    <t>E-114</t>
  </si>
  <si>
    <t>E-115</t>
  </si>
  <si>
    <t>E-116</t>
  </si>
  <si>
    <t>E-117</t>
  </si>
  <si>
    <t>E-118</t>
  </si>
  <si>
    <t>impedance</t>
  </si>
  <si>
    <t>E-157B</t>
  </si>
  <si>
    <t>CAR-1</t>
  </si>
  <si>
    <t>CAR-1B</t>
  </si>
  <si>
    <t>CAR-2</t>
  </si>
  <si>
    <t>CAR-3</t>
  </si>
  <si>
    <t>CAR-5</t>
  </si>
  <si>
    <t>T1 (µs)</t>
  </si>
  <si>
    <t>Vp (m/s)</t>
  </si>
  <si>
    <t>T2 (µs)</t>
  </si>
  <si>
    <t>CAR-7</t>
  </si>
  <si>
    <t>CAR-8</t>
  </si>
  <si>
    <t>CAR-9</t>
  </si>
  <si>
    <t>CAR-9B</t>
  </si>
  <si>
    <t>CAR-9C</t>
  </si>
  <si>
    <t>CAR9-D</t>
  </si>
  <si>
    <t>CAR-10</t>
  </si>
  <si>
    <t>CAR-10B</t>
  </si>
  <si>
    <t>CAR-12</t>
  </si>
  <si>
    <t>CAR-12B</t>
  </si>
  <si>
    <t>CAR-14</t>
  </si>
  <si>
    <t>CAR-15</t>
  </si>
  <si>
    <t>CAR-16</t>
  </si>
  <si>
    <t>CAR-17</t>
  </si>
  <si>
    <t>CAR-18</t>
  </si>
  <si>
    <t>CAR-20</t>
  </si>
  <si>
    <t>E-120</t>
  </si>
  <si>
    <t>E-121</t>
  </si>
  <si>
    <t>E-122</t>
  </si>
  <si>
    <t>E-123</t>
  </si>
  <si>
    <t>E-124</t>
  </si>
  <si>
    <t>E-125</t>
  </si>
  <si>
    <t>E-128</t>
  </si>
  <si>
    <t>E-129</t>
  </si>
  <si>
    <t>E-130</t>
  </si>
  <si>
    <t>E-131</t>
  </si>
  <si>
    <t>E-132</t>
  </si>
  <si>
    <t>E-133</t>
  </si>
  <si>
    <t>E-134</t>
  </si>
  <si>
    <t>E-135</t>
  </si>
  <si>
    <t>E-136</t>
  </si>
  <si>
    <t>E-137</t>
  </si>
  <si>
    <t>E-138</t>
  </si>
  <si>
    <t>E-020A</t>
  </si>
  <si>
    <t>E-027B</t>
  </si>
  <si>
    <t>E-029B</t>
  </si>
  <si>
    <t>E-030B</t>
  </si>
  <si>
    <t>E-008A</t>
  </si>
  <si>
    <t>E-020B</t>
  </si>
  <si>
    <t>E-065B</t>
  </si>
  <si>
    <t>E-066B</t>
  </si>
  <si>
    <t>E-076B</t>
  </si>
  <si>
    <t>E-086B</t>
  </si>
  <si>
    <t>E-127A</t>
  </si>
  <si>
    <t>E-127B</t>
  </si>
  <si>
    <t>Thin section</t>
  </si>
  <si>
    <t>E-136B</t>
  </si>
  <si>
    <t>E-137B</t>
  </si>
  <si>
    <t>E-140</t>
  </si>
  <si>
    <t>E-141</t>
  </si>
  <si>
    <t>E-142</t>
  </si>
  <si>
    <t>E-143</t>
  </si>
  <si>
    <t>E-144</t>
  </si>
  <si>
    <t>E-141B</t>
  </si>
  <si>
    <t>E-145</t>
  </si>
  <si>
    <t>E-146</t>
  </si>
  <si>
    <t>E-147</t>
  </si>
  <si>
    <t>E-147B</t>
  </si>
  <si>
    <t>E-148</t>
  </si>
  <si>
    <t>E-149</t>
  </si>
  <si>
    <t>E-150</t>
  </si>
  <si>
    <t>E-151</t>
  </si>
  <si>
    <t>E-152</t>
  </si>
  <si>
    <t>E-153</t>
  </si>
  <si>
    <t>E-154</t>
  </si>
  <si>
    <t>E-155</t>
  </si>
  <si>
    <t>E-156</t>
  </si>
  <si>
    <t>E-157</t>
  </si>
  <si>
    <t>E-158</t>
  </si>
  <si>
    <t>E-159</t>
  </si>
  <si>
    <t>E-159B</t>
  </si>
  <si>
    <t>E-160</t>
  </si>
  <si>
    <t>E-161</t>
  </si>
  <si>
    <t>E-162</t>
  </si>
  <si>
    <t>E-163</t>
  </si>
  <si>
    <t>nubecularia oncoid</t>
  </si>
  <si>
    <t>facies association</t>
  </si>
  <si>
    <t>P-wave velocity</t>
  </si>
  <si>
    <t>e407</t>
  </si>
  <si>
    <t>e409</t>
  </si>
  <si>
    <t>e410</t>
  </si>
  <si>
    <t>e411</t>
  </si>
  <si>
    <t>e412</t>
  </si>
  <si>
    <t>e413</t>
  </si>
  <si>
    <t>e414A</t>
  </si>
  <si>
    <t>e414B</t>
  </si>
  <si>
    <t>e415</t>
  </si>
  <si>
    <t>e416</t>
  </si>
  <si>
    <t>e417</t>
  </si>
  <si>
    <t>e418</t>
  </si>
  <si>
    <t>e419</t>
  </si>
  <si>
    <t>e420</t>
  </si>
  <si>
    <t>e421</t>
  </si>
  <si>
    <t>e422</t>
  </si>
  <si>
    <t>e423</t>
  </si>
  <si>
    <t>e424</t>
  </si>
  <si>
    <t>e425</t>
  </si>
  <si>
    <t>e426</t>
  </si>
  <si>
    <t>e427</t>
  </si>
  <si>
    <t>e428</t>
  </si>
  <si>
    <t>e429</t>
  </si>
  <si>
    <t>e430</t>
  </si>
  <si>
    <t>e431</t>
  </si>
  <si>
    <t>e432</t>
  </si>
  <si>
    <t>e433</t>
  </si>
  <si>
    <t>e434</t>
  </si>
  <si>
    <t>e435</t>
  </si>
  <si>
    <t>e436</t>
  </si>
  <si>
    <t>e437</t>
  </si>
  <si>
    <t>e438</t>
  </si>
  <si>
    <t>e439</t>
  </si>
  <si>
    <t>e440</t>
  </si>
  <si>
    <t>e441</t>
  </si>
  <si>
    <t>e442</t>
  </si>
  <si>
    <t>e443</t>
  </si>
  <si>
    <t>e444</t>
  </si>
  <si>
    <t>e445</t>
  </si>
  <si>
    <t>marls</t>
  </si>
  <si>
    <t>micritic bioclast</t>
  </si>
  <si>
    <t>bioclasts</t>
  </si>
  <si>
    <t>macroporosity</t>
  </si>
  <si>
    <t>others</t>
  </si>
  <si>
    <t>e001</t>
  </si>
  <si>
    <t>e002</t>
  </si>
  <si>
    <t>e003</t>
  </si>
  <si>
    <t>e004</t>
  </si>
  <si>
    <t>e005</t>
  </si>
  <si>
    <t>e006</t>
  </si>
  <si>
    <t>e007</t>
  </si>
  <si>
    <t>e008</t>
  </si>
  <si>
    <t>e008A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</si>
  <si>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</si>
  <si>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</si>
  <si>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</si>
  <si>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</si>
  <si>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</si>
  <si>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</si>
  <si>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</si>
  <si>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</si>
  <si>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</si>
  <si>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</si>
  <si>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</si>
  <si>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</si>
  <si>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</si>
  <si>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e023</t>
  </si>
  <si>
    <t>e024</t>
  </si>
  <si>
    <t>e025</t>
  </si>
  <si>
    <t>e026</t>
  </si>
  <si>
    <t>e027</t>
  </si>
  <si>
    <t>e027B</t>
  </si>
  <si>
    <t>e029</t>
  </si>
  <si>
    <t>e029B</t>
  </si>
  <si>
    <t>e030</t>
  </si>
  <si>
    <t>e030B</t>
  </si>
  <si>
    <t>e031</t>
  </si>
  <si>
    <t>e032</t>
  </si>
  <si>
    <t>e033</t>
  </si>
  <si>
    <t>e037</t>
  </si>
  <si>
    <t>e038</t>
  </si>
  <si>
    <t>e039</t>
  </si>
  <si>
    <t>e040</t>
  </si>
  <si>
    <t>e043</t>
  </si>
  <si>
    <t>Helium Porosity (%)</t>
  </si>
  <si>
    <t>Air Hor. Permeability (mD)</t>
  </si>
  <si>
    <t>E-030</t>
  </si>
  <si>
    <t>E-031</t>
  </si>
  <si>
    <t>E-032</t>
  </si>
  <si>
    <t>E-033</t>
  </si>
  <si>
    <t>E-034</t>
  </si>
  <si>
    <t>E-035</t>
  </si>
  <si>
    <t>E-036</t>
  </si>
  <si>
    <t>E-037</t>
  </si>
  <si>
    <t>E-038</t>
  </si>
  <si>
    <t>E-039</t>
  </si>
  <si>
    <t>E-040</t>
  </si>
  <si>
    <t>E-041</t>
  </si>
  <si>
    <t>E-042</t>
  </si>
  <si>
    <t>E-043</t>
  </si>
  <si>
    <t>E-044</t>
  </si>
  <si>
    <t>E-045</t>
  </si>
  <si>
    <t>E-046</t>
  </si>
  <si>
    <t>E-047</t>
  </si>
  <si>
    <t>E-048</t>
  </si>
  <si>
    <t>E-049</t>
  </si>
  <si>
    <t>E-050</t>
  </si>
  <si>
    <t>E-051</t>
  </si>
  <si>
    <t>E-052</t>
  </si>
  <si>
    <t>E-053</t>
  </si>
  <si>
    <t>E-054</t>
  </si>
  <si>
    <t>E-055</t>
  </si>
  <si>
    <t>E-056</t>
  </si>
  <si>
    <t>E-057</t>
  </si>
  <si>
    <t>E-058</t>
  </si>
  <si>
    <t>E-059</t>
  </si>
  <si>
    <t>E-060</t>
  </si>
  <si>
    <t>E-061</t>
  </si>
  <si>
    <t>E-062</t>
  </si>
  <si>
    <t>E-063</t>
  </si>
  <si>
    <t>E-064</t>
  </si>
  <si>
    <t>E-065</t>
  </si>
  <si>
    <t>E-068</t>
  </si>
  <si>
    <t>E-069</t>
  </si>
  <si>
    <t>E-070</t>
  </si>
  <si>
    <t>E-071</t>
  </si>
  <si>
    <t>E-072</t>
  </si>
  <si>
    <t>E-073</t>
  </si>
  <si>
    <t>E-074</t>
  </si>
  <si>
    <t>E-075</t>
  </si>
  <si>
    <t>E-077</t>
  </si>
  <si>
    <t>E-079</t>
  </si>
  <si>
    <t>E-080</t>
  </si>
  <si>
    <t>E-081</t>
  </si>
  <si>
    <t>E-082</t>
  </si>
  <si>
    <t>E-083</t>
  </si>
  <si>
    <t>E-084</t>
  </si>
  <si>
    <t>E-085</t>
  </si>
  <si>
    <t>E-086</t>
  </si>
  <si>
    <t>E-087</t>
  </si>
  <si>
    <t>E-088</t>
  </si>
  <si>
    <t>E-089</t>
  </si>
  <si>
    <t>E-090</t>
  </si>
  <si>
    <t>E-091</t>
  </si>
  <si>
    <t>E-092</t>
  </si>
  <si>
    <t>E-093</t>
  </si>
  <si>
    <t>E-094</t>
  </si>
  <si>
    <t>E-095</t>
  </si>
  <si>
    <t>E-096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</si>
  <si>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</si>
  <si>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</si>
  <si>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</si>
  <si>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</si>
  <si>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</si>
  <si>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</si>
  <si>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</si>
  <si>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</si>
  <si>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</si>
  <si>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</si>
  <si>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</si>
  <si>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</si>
  <si>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e056A</t>
  </si>
  <si>
    <t>e057</t>
  </si>
  <si>
    <t>e059</t>
  </si>
  <si>
    <t>e060</t>
  </si>
  <si>
    <t>e061</t>
  </si>
  <si>
    <t>e062</t>
  </si>
  <si>
    <t>e063</t>
  </si>
  <si>
    <t>e064</t>
  </si>
  <si>
    <t>e065</t>
  </si>
  <si>
    <t>e065B</t>
  </si>
  <si>
    <t>e066B</t>
  </si>
  <si>
    <t>e067</t>
  </si>
  <si>
    <t>e068</t>
  </si>
  <si>
    <t>e069</t>
  </si>
  <si>
    <t>e070</t>
  </si>
  <si>
    <t>e071</t>
  </si>
  <si>
    <t>e072</t>
  </si>
  <si>
    <t>e073</t>
  </si>
  <si>
    <t>e074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</si>
  <si>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</si>
  <si>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</si>
  <si>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</si>
  <si>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</si>
  <si>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</si>
  <si>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</si>
  <si>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</si>
  <si>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</si>
  <si>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</si>
  <si>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e086B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</si>
  <si>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</si>
  <si>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</si>
  <si>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</si>
  <si>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</si>
  <si>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</si>
  <si>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</si>
  <si>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</si>
  <si>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</si>
  <si>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</si>
  <si>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</si>
  <si>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</si>
  <si>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</si>
  <si>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</si>
  <si>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</si>
  <si>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</si>
  <si>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</si>
  <si>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</si>
  <si>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</si>
  <si>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</si>
  <si>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</si>
  <si>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</si>
  <si>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e136B</t>
  </si>
  <si>
    <t>e137B</t>
  </si>
  <si>
    <t>e138B</t>
  </si>
  <si>
    <t>e140</t>
  </si>
  <si>
    <t>e141</t>
  </si>
  <si>
    <t>e141B</t>
  </si>
  <si>
    <t>e142</t>
  </si>
  <si>
    <t>e143</t>
  </si>
  <si>
    <t>e144</t>
  </si>
  <si>
    <t>e145</t>
  </si>
  <si>
    <t>e146</t>
  </si>
  <si>
    <t>e147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</si>
  <si>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</si>
  <si>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</si>
  <si>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</si>
  <si>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</si>
  <si>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</si>
  <si>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</si>
  <si>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</si>
  <si>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</si>
  <si>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</si>
  <si>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</si>
  <si>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</si>
  <si>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e159B</t>
  </si>
  <si>
    <t>e160</t>
  </si>
  <si>
    <t>e161</t>
  </si>
  <si>
    <t>e162</t>
  </si>
  <si>
    <t>e163</t>
  </si>
  <si>
    <t>micrite / sparite</t>
  </si>
  <si>
    <t>CAR-22</t>
  </si>
  <si>
    <t>CAR-25</t>
  </si>
  <si>
    <t>CAR-27</t>
  </si>
  <si>
    <t>CAR-28</t>
  </si>
  <si>
    <t>CAR-29B</t>
  </si>
  <si>
    <t>CAR-29C</t>
  </si>
  <si>
    <t>CAR-29D</t>
  </si>
  <si>
    <t>depht</t>
  </si>
  <si>
    <t>plug length (mm)</t>
  </si>
  <si>
    <t>average plug length (mm)</t>
  </si>
  <si>
    <t>pellets</t>
  </si>
  <si>
    <t>quartz</t>
  </si>
  <si>
    <t>cyanoplancton</t>
  </si>
  <si>
    <t>foraminifère</t>
  </si>
  <si>
    <t>serpule</t>
  </si>
  <si>
    <t>scleractinia</t>
  </si>
  <si>
    <t>brachiopods</t>
  </si>
  <si>
    <t>gastropods</t>
  </si>
  <si>
    <t>bivalves</t>
  </si>
  <si>
    <t>echinoids</t>
  </si>
  <si>
    <t>crinoids</t>
  </si>
  <si>
    <t>algue verte (cayeuxia)</t>
  </si>
  <si>
    <t>micritic ooids</t>
  </si>
  <si>
    <t>radial ooids</t>
  </si>
  <si>
    <t>concentric ooids</t>
  </si>
  <si>
    <t>oncoids</t>
  </si>
  <si>
    <t>peloids</t>
  </si>
  <si>
    <t>dolomite</t>
  </si>
  <si>
    <t>bryozoan</t>
  </si>
  <si>
    <t>total</t>
  </si>
  <si>
    <t>tri</t>
  </si>
  <si>
    <t>E-135B</t>
  </si>
  <si>
    <t>Prof. forée (m)</t>
  </si>
  <si>
    <t>Insolubles %</t>
  </si>
  <si>
    <t>E401</t>
  </si>
  <si>
    <t>E402</t>
  </si>
  <si>
    <t>E403</t>
  </si>
  <si>
    <t>E403b</t>
  </si>
  <si>
    <t>E404</t>
  </si>
  <si>
    <t>E405</t>
  </si>
  <si>
    <t>E406</t>
  </si>
  <si>
    <t>E407</t>
  </si>
  <si>
    <t>E409</t>
  </si>
  <si>
    <t>E410</t>
  </si>
  <si>
    <t>E411</t>
  </si>
  <si>
    <t>E412</t>
  </si>
  <si>
    <t>E413</t>
  </si>
  <si>
    <t>E414a</t>
  </si>
  <si>
    <t>E414b</t>
  </si>
  <si>
    <t>E415</t>
  </si>
  <si>
    <t>E416</t>
  </si>
  <si>
    <t>E417</t>
  </si>
  <si>
    <t>E417b</t>
  </si>
  <si>
    <t>E418</t>
  </si>
  <si>
    <t>E419</t>
  </si>
  <si>
    <t>E420</t>
  </si>
  <si>
    <t>E421</t>
  </si>
  <si>
    <t>E422</t>
  </si>
  <si>
    <t>E423</t>
  </si>
  <si>
    <t>E424</t>
  </si>
  <si>
    <t>E425</t>
  </si>
  <si>
    <t>E426</t>
  </si>
  <si>
    <t>E427</t>
  </si>
  <si>
    <t>E428</t>
  </si>
  <si>
    <t>E429</t>
  </si>
  <si>
    <t>E430</t>
  </si>
  <si>
    <t>E431</t>
  </si>
  <si>
    <t>E432</t>
  </si>
  <si>
    <t>E433</t>
  </si>
  <si>
    <t>E434</t>
  </si>
  <si>
    <t>E435</t>
  </si>
  <si>
    <t>E436</t>
  </si>
  <si>
    <t>E437</t>
  </si>
  <si>
    <t>E438</t>
  </si>
  <si>
    <t>E439</t>
  </si>
  <si>
    <t>E440</t>
  </si>
  <si>
    <t>E441</t>
  </si>
  <si>
    <t>E442</t>
  </si>
  <si>
    <t>E443</t>
  </si>
  <si>
    <t>E444</t>
  </si>
  <si>
    <t>E445</t>
  </si>
  <si>
    <t>Calcimetry</t>
  </si>
  <si>
    <t>e401</t>
  </si>
  <si>
    <t>e402</t>
  </si>
  <si>
    <t>e403</t>
  </si>
  <si>
    <t>e403b</t>
  </si>
  <si>
    <t>e404</t>
  </si>
  <si>
    <t>e405</t>
  </si>
  <si>
    <t>e406</t>
  </si>
  <si>
    <t>htm2</t>
  </si>
  <si>
    <t>htm5</t>
  </si>
  <si>
    <t>htm6</t>
  </si>
  <si>
    <t>htm7</t>
  </si>
  <si>
    <t>htm8</t>
  </si>
  <si>
    <t>htm9</t>
  </si>
  <si>
    <t>htm10</t>
  </si>
  <si>
    <t>htm11</t>
  </si>
  <si>
    <t>htm12</t>
  </si>
  <si>
    <t>htm13</t>
  </si>
  <si>
    <t>htm15</t>
  </si>
  <si>
    <t>htm16</t>
  </si>
  <si>
    <t>htm17</t>
  </si>
  <si>
    <t>htm18</t>
  </si>
  <si>
    <t>htm19</t>
  </si>
  <si>
    <t>htm20</t>
  </si>
  <si>
    <t>e100</t>
  </si>
  <si>
    <t>e101</t>
  </si>
  <si>
    <t>e107</t>
  </si>
  <si>
    <t>e109</t>
  </si>
  <si>
    <t>e110</t>
  </si>
  <si>
    <t>e111</t>
  </si>
  <si>
    <t>e113</t>
  </si>
  <si>
    <t>e114</t>
  </si>
  <si>
    <t>e115</t>
  </si>
  <si>
    <t>e116</t>
  </si>
  <si>
    <t>e122</t>
  </si>
  <si>
    <t>car1</t>
  </si>
  <si>
    <t>car1B</t>
  </si>
  <si>
    <t>car2</t>
  </si>
  <si>
    <t>car3</t>
  </si>
  <si>
    <t>car5</t>
  </si>
  <si>
    <t>car7</t>
  </si>
  <si>
    <t>car8</t>
  </si>
  <si>
    <t>car9</t>
  </si>
  <si>
    <t>car9B</t>
  </si>
  <si>
    <t>car9C</t>
  </si>
  <si>
    <t>car10</t>
  </si>
  <si>
    <t>car10B</t>
  </si>
  <si>
    <t>car12</t>
  </si>
  <si>
    <t>car14</t>
  </si>
  <si>
    <t>car15</t>
  </si>
  <si>
    <t>car16</t>
  </si>
  <si>
    <t>car17</t>
  </si>
  <si>
    <t>car18</t>
  </si>
  <si>
    <t>car20</t>
  </si>
  <si>
    <t>car22</t>
  </si>
  <si>
    <t>car25</t>
  </si>
  <si>
    <t>car27</t>
  </si>
  <si>
    <t>car28</t>
  </si>
  <si>
    <t>car29B</t>
  </si>
  <si>
    <t>car29C</t>
  </si>
  <si>
    <t>car29D</t>
  </si>
  <si>
    <t>Core Depth</t>
  </si>
  <si>
    <t>sample</t>
  </si>
  <si>
    <t>f3e</t>
  </si>
  <si>
    <t>f3c</t>
  </si>
  <si>
    <t>f2c</t>
  </si>
  <si>
    <t>f1</t>
  </si>
  <si>
    <t>f4a</t>
  </si>
  <si>
    <t>E-078</t>
  </si>
  <si>
    <t>f4c</t>
  </si>
  <si>
    <t>f4b</t>
  </si>
  <si>
    <t>f5b</t>
  </si>
  <si>
    <t>f5a</t>
  </si>
  <si>
    <t>f3a</t>
  </si>
  <si>
    <t>f3b</t>
  </si>
  <si>
    <t>f2a</t>
  </si>
  <si>
    <t>f2b</t>
  </si>
  <si>
    <t>f3d</t>
  </si>
  <si>
    <t>f3f</t>
  </si>
  <si>
    <t>f3g</t>
  </si>
  <si>
    <t>Ca %</t>
  </si>
  <si>
    <t>Mg %</t>
  </si>
  <si>
    <t>facies</t>
  </si>
  <si>
    <t>microporosity</t>
  </si>
  <si>
    <t>HTM102</t>
  </si>
  <si>
    <t>EST433</t>
  </si>
  <si>
    <t>EST210</t>
  </si>
  <si>
    <t>L.LI.CD.001</t>
  </si>
  <si>
    <t>borehole</t>
  </si>
  <si>
    <t>Facies and association</t>
  </si>
  <si>
    <t>intraclasts</t>
  </si>
  <si>
    <t>HTM002</t>
  </si>
  <si>
    <t>HTM003</t>
  </si>
  <si>
    <t>HTM004</t>
  </si>
  <si>
    <t>HTM005</t>
  </si>
  <si>
    <t>HTM006</t>
  </si>
  <si>
    <t>HTM007</t>
  </si>
  <si>
    <t>HTM008</t>
  </si>
  <si>
    <t>HTM009</t>
  </si>
  <si>
    <t>HTM010</t>
  </si>
  <si>
    <t>HTM011</t>
  </si>
  <si>
    <t>HTM012</t>
  </si>
  <si>
    <t>HTM013</t>
  </si>
  <si>
    <t>HTM014</t>
  </si>
  <si>
    <t>HTM015</t>
  </si>
  <si>
    <t>HTM016</t>
  </si>
  <si>
    <t>HTM017</t>
  </si>
  <si>
    <t>HTM018</t>
  </si>
  <si>
    <t>HTM019</t>
  </si>
  <si>
    <t>HTM020</t>
  </si>
  <si>
    <t>HTM021</t>
  </si>
  <si>
    <t>texture</t>
  </si>
  <si>
    <t>macro/microporosity</t>
  </si>
  <si>
    <t>micrite</t>
  </si>
  <si>
    <t>calcite cement</t>
  </si>
  <si>
    <t>Jmicrovision</t>
  </si>
  <si>
    <t>sorting (mm)</t>
  </si>
  <si>
    <t>mean grain size (mm)</t>
  </si>
  <si>
    <t>grain/blocky calcite</t>
  </si>
  <si>
    <t>grain</t>
  </si>
</sst>
</file>

<file path=xl/styles.xml><?xml version="1.0" encoding="utf-8"?>
<styleSheet xmlns="http://schemas.openxmlformats.org/spreadsheetml/2006/main">
  <numFmts count="2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7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9" borderId="5" xfId="0" applyFill="1" applyBorder="1" applyAlignment="1">
      <alignment/>
    </xf>
    <xf numFmtId="1" fontId="0" fillId="7" borderId="1" xfId="0" applyNumberFormat="1" applyFill="1" applyBorder="1" applyAlignment="1">
      <alignment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7" borderId="6" xfId="0" applyFill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2" fontId="6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7" borderId="5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4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8" borderId="5" xfId="0" applyFill="1" applyBorder="1" applyAlignment="1">
      <alignment/>
    </xf>
    <xf numFmtId="0" fontId="6" fillId="9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10" borderId="5" xfId="0" applyFill="1" applyBorder="1" applyAlignment="1">
      <alignment/>
    </xf>
    <xf numFmtId="2" fontId="6" fillId="0" borderId="1" xfId="0" applyNumberFormat="1" applyFont="1" applyBorder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9" borderId="1" xfId="0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2" borderId="7" xfId="0" applyFill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9" borderId="1" xfId="0" applyFont="1" applyFill="1" applyBorder="1" applyAlignment="1">
      <alignment/>
    </xf>
    <xf numFmtId="0" fontId="6" fillId="7" borderId="8" xfId="0" applyFont="1" applyFill="1" applyBorder="1" applyAlignment="1">
      <alignment textRotation="90"/>
    </xf>
    <xf numFmtId="0" fontId="6" fillId="0" borderId="9" xfId="0" applyFont="1" applyFill="1" applyBorder="1" applyAlignment="1">
      <alignment textRotation="90"/>
    </xf>
    <xf numFmtId="0" fontId="6" fillId="0" borderId="10" xfId="0" applyFont="1" applyFill="1" applyBorder="1" applyAlignment="1">
      <alignment textRotation="90"/>
    </xf>
    <xf numFmtId="0" fontId="6" fillId="0" borderId="11" xfId="0" applyFont="1" applyFill="1" applyBorder="1" applyAlignment="1">
      <alignment textRotation="90"/>
    </xf>
    <xf numFmtId="0" fontId="6" fillId="10" borderId="11" xfId="0" applyFont="1" applyFill="1" applyBorder="1" applyAlignment="1">
      <alignment textRotation="90"/>
    </xf>
    <xf numFmtId="0" fontId="6" fillId="9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9" borderId="4" xfId="0" applyFill="1" applyBorder="1" applyAlignment="1">
      <alignment/>
    </xf>
    <xf numFmtId="0" fontId="6" fillId="10" borderId="9" xfId="0" applyFont="1" applyFill="1" applyBorder="1" applyAlignment="1">
      <alignment textRotation="90"/>
    </xf>
    <xf numFmtId="0" fontId="6" fillId="9" borderId="9" xfId="0" applyFont="1" applyFill="1" applyBorder="1" applyAlignment="1">
      <alignment/>
    </xf>
    <xf numFmtId="0" fontId="6" fillId="9" borderId="9" xfId="0" applyFont="1" applyFill="1" applyBorder="1" applyAlignment="1">
      <alignment textRotation="90"/>
    </xf>
    <xf numFmtId="0" fontId="6" fillId="7" borderId="13" xfId="0" applyFont="1" applyFill="1" applyBorder="1" applyAlignment="1">
      <alignment textRotation="90"/>
    </xf>
    <xf numFmtId="0" fontId="6" fillId="7" borderId="9" xfId="0" applyFont="1" applyFill="1" applyBorder="1" applyAlignment="1">
      <alignment textRotation="90"/>
    </xf>
    <xf numFmtId="0" fontId="6" fillId="8" borderId="9" xfId="0" applyFont="1" applyFill="1" applyBorder="1" applyAlignment="1">
      <alignment textRotation="90"/>
    </xf>
    <xf numFmtId="0" fontId="6" fillId="4" borderId="9" xfId="0" applyFont="1" applyFill="1" applyBorder="1" applyAlignment="1">
      <alignment textRotation="90"/>
    </xf>
    <xf numFmtId="0" fontId="6" fillId="9" borderId="13" xfId="0" applyFont="1" applyFill="1" applyBorder="1" applyAlignment="1">
      <alignment textRotation="90"/>
    </xf>
    <xf numFmtId="0" fontId="6" fillId="6" borderId="9" xfId="0" applyFont="1" applyFill="1" applyBorder="1" applyAlignment="1">
      <alignment textRotation="90"/>
    </xf>
    <xf numFmtId="0" fontId="6" fillId="2" borderId="9" xfId="0" applyFont="1" applyFill="1" applyBorder="1" applyAlignment="1">
      <alignment textRotation="90"/>
    </xf>
    <xf numFmtId="0" fontId="6" fillId="3" borderId="9" xfId="0" applyFont="1" applyFill="1" applyBorder="1" applyAlignment="1">
      <alignment textRotation="90"/>
    </xf>
    <xf numFmtId="0" fontId="6" fillId="11" borderId="9" xfId="0" applyFont="1" applyFill="1" applyBorder="1" applyAlignment="1">
      <alignment textRotation="90"/>
    </xf>
    <xf numFmtId="0" fontId="6" fillId="12" borderId="9" xfId="0" applyFont="1" applyFill="1" applyBorder="1" applyAlignment="1">
      <alignment textRotation="90"/>
    </xf>
    <xf numFmtId="0" fontId="6" fillId="0" borderId="4" xfId="0" applyFont="1" applyBorder="1" applyAlignment="1">
      <alignment textRotation="90"/>
    </xf>
    <xf numFmtId="0" fontId="6" fillId="5" borderId="9" xfId="0" applyFont="1" applyFill="1" applyBorder="1" applyAlignment="1">
      <alignment textRotation="90"/>
    </xf>
    <xf numFmtId="174" fontId="6" fillId="4" borderId="9" xfId="0" applyNumberFormat="1" applyFont="1" applyFill="1" applyBorder="1" applyAlignment="1">
      <alignment textRotation="90"/>
    </xf>
    <xf numFmtId="2" fontId="6" fillId="0" borderId="9" xfId="0" applyNumberFormat="1" applyFont="1" applyBorder="1" applyAlignment="1">
      <alignment textRotation="90"/>
    </xf>
    <xf numFmtId="1" fontId="6" fillId="3" borderId="9" xfId="0" applyNumberFormat="1" applyFont="1" applyFill="1" applyBorder="1" applyAlignment="1">
      <alignment textRotation="90"/>
    </xf>
    <xf numFmtId="0" fontId="7" fillId="9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2" fontId="6" fillId="10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0" borderId="0" xfId="0" applyFont="1" applyAlignment="1">
      <alignment/>
    </xf>
    <xf numFmtId="0" fontId="9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5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3" borderId="5" xfId="0" applyFill="1" applyBorder="1" applyAlignment="1">
      <alignment/>
    </xf>
    <xf numFmtId="0" fontId="6" fillId="0" borderId="1" xfId="0" applyFont="1" applyBorder="1" applyAlignment="1">
      <alignment/>
    </xf>
    <xf numFmtId="0" fontId="0" fillId="13" borderId="0" xfId="0" applyFill="1" applyBorder="1" applyAlignment="1">
      <alignment/>
    </xf>
    <xf numFmtId="0" fontId="0" fillId="13" borderId="4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Fill="1" applyBorder="1" applyAlignment="1">
      <alignment/>
    </xf>
    <xf numFmtId="0" fontId="5" fillId="0" borderId="1" xfId="0" applyFont="1" applyBorder="1" applyAlignment="1">
      <alignment horizontal="center" textRotation="90" wrapText="1"/>
    </xf>
    <xf numFmtId="2" fontId="6" fillId="14" borderId="1" xfId="0" applyNumberFormat="1" applyFont="1" applyFill="1" applyBorder="1" applyAlignment="1">
      <alignment horizontal="left" textRotation="90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 applyProtection="1">
      <alignment horizontal="center"/>
      <protection/>
    </xf>
    <xf numFmtId="174" fontId="0" fillId="0" borderId="1" xfId="0" applyNumberFormat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2" fontId="0" fillId="0" borderId="1" xfId="0" applyNumberFormat="1" applyFont="1" applyBorder="1" applyAlignment="1">
      <alignment textRotation="90"/>
    </xf>
    <xf numFmtId="0" fontId="5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74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175" fontId="6" fillId="0" borderId="1" xfId="0" applyNumberFormat="1" applyFont="1" applyFill="1" applyBorder="1" applyAlignment="1" applyProtection="1">
      <alignment horizontal="center"/>
      <protection/>
    </xf>
    <xf numFmtId="174" fontId="0" fillId="0" borderId="1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6" borderId="5" xfId="0" applyFill="1" applyBorder="1" applyAlignment="1">
      <alignment/>
    </xf>
    <xf numFmtId="174" fontId="6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/>
    </xf>
    <xf numFmtId="1" fontId="0" fillId="3" borderId="5" xfId="0" applyNumberForma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10" xfId="0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3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15" borderId="5" xfId="0" applyFill="1" applyBorder="1" applyAlignment="1">
      <alignment/>
    </xf>
    <xf numFmtId="0" fontId="0" fillId="15" borderId="1" xfId="0" applyFill="1" applyBorder="1" applyAlignment="1">
      <alignment/>
    </xf>
    <xf numFmtId="0" fontId="0" fillId="15" borderId="1" xfId="0" applyFont="1" applyFill="1" applyBorder="1" applyAlignment="1">
      <alignment/>
    </xf>
    <xf numFmtId="1" fontId="0" fillId="8" borderId="1" xfId="0" applyNumberFormat="1" applyFill="1" applyBorder="1" applyAlignment="1">
      <alignment horizontal="center"/>
    </xf>
    <xf numFmtId="1" fontId="6" fillId="8" borderId="1" xfId="0" applyNumberFormat="1" applyFont="1" applyFill="1" applyBorder="1" applyAlignment="1" applyProtection="1">
      <alignment horizontal="center"/>
      <protection/>
    </xf>
    <xf numFmtId="1" fontId="0" fillId="8" borderId="1" xfId="0" applyNumberFormat="1" applyFill="1" applyBorder="1" applyAlignment="1">
      <alignment/>
    </xf>
    <xf numFmtId="0" fontId="0" fillId="14" borderId="1" xfId="0" applyFill="1" applyBorder="1" applyAlignment="1">
      <alignment/>
    </xf>
    <xf numFmtId="0" fontId="0" fillId="2" borderId="1" xfId="0" applyFill="1" applyBorder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Border="1" applyAlignment="1">
      <alignment/>
    </xf>
    <xf numFmtId="0" fontId="9" fillId="10" borderId="0" xfId="0" applyFont="1" applyFill="1" applyBorder="1" applyAlignment="1">
      <alignment textRotation="90"/>
    </xf>
    <xf numFmtId="0" fontId="6" fillId="12" borderId="5" xfId="0" applyFont="1" applyFill="1" applyBorder="1" applyAlignment="1">
      <alignment/>
    </xf>
    <xf numFmtId="0" fontId="6" fillId="12" borderId="1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6" fillId="9" borderId="0" xfId="0" applyFont="1" applyFill="1" applyAlignment="1">
      <alignment/>
    </xf>
    <xf numFmtId="2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top" wrapText="1"/>
    </xf>
    <xf numFmtId="0" fontId="6" fillId="15" borderId="10" xfId="0" applyFont="1" applyFill="1" applyBorder="1" applyAlignment="1">
      <alignment textRotation="90"/>
    </xf>
    <xf numFmtId="0" fontId="0" fillId="15" borderId="7" xfId="0" applyFill="1" applyBorder="1" applyAlignment="1">
      <alignment/>
    </xf>
    <xf numFmtId="0" fontId="0" fillId="15" borderId="18" xfId="0" applyFill="1" applyBorder="1" applyAlignment="1">
      <alignment/>
    </xf>
    <xf numFmtId="0" fontId="5" fillId="8" borderId="1" xfId="0" applyFont="1" applyFill="1" applyBorder="1" applyAlignment="1">
      <alignment textRotation="90"/>
    </xf>
    <xf numFmtId="0" fontId="5" fillId="9" borderId="1" xfId="0" applyFont="1" applyFill="1" applyBorder="1" applyAlignment="1">
      <alignment textRotation="90"/>
    </xf>
    <xf numFmtId="0" fontId="5" fillId="9" borderId="1" xfId="0" applyFont="1" applyFill="1" applyBorder="1" applyAlignment="1">
      <alignment textRotation="90" wrapText="1"/>
    </xf>
    <xf numFmtId="1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textRotation="90"/>
    </xf>
    <xf numFmtId="0" fontId="0" fillId="2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left" textRotation="90" wrapText="1"/>
    </xf>
    <xf numFmtId="2" fontId="6" fillId="0" borderId="0" xfId="0" applyNumberFormat="1" applyFont="1" applyBorder="1" applyAlignment="1">
      <alignment horizontal="center" vertical="top" wrapText="1"/>
    </xf>
    <xf numFmtId="0" fontId="0" fillId="6" borderId="18" xfId="0" applyFill="1" applyBorder="1" applyAlignment="1">
      <alignment/>
    </xf>
    <xf numFmtId="0" fontId="0" fillId="14" borderId="19" xfId="0" applyFill="1" applyBorder="1" applyAlignment="1">
      <alignment/>
    </xf>
    <xf numFmtId="0" fontId="0" fillId="13" borderId="20" xfId="0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13" borderId="16" xfId="0" applyFont="1" applyFill="1" applyBorder="1" applyAlignment="1">
      <alignment horizontal="center" textRotation="90"/>
    </xf>
    <xf numFmtId="0" fontId="7" fillId="13" borderId="0" xfId="0" applyFont="1" applyFill="1" applyBorder="1" applyAlignment="1">
      <alignment horizontal="center" textRotation="90"/>
    </xf>
    <xf numFmtId="2" fontId="6" fillId="10" borderId="18" xfId="0" applyNumberFormat="1" applyFont="1" applyFill="1" applyBorder="1" applyAlignment="1">
      <alignment/>
    </xf>
    <xf numFmtId="2" fontId="6" fillId="10" borderId="22" xfId="0" applyNumberFormat="1" applyFont="1" applyFill="1" applyBorder="1" applyAlignment="1">
      <alignment/>
    </xf>
    <xf numFmtId="2" fontId="6" fillId="10" borderId="2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textRotation="90"/>
    </xf>
    <xf numFmtId="2" fontId="6" fillId="0" borderId="1" xfId="0" applyNumberFormat="1" applyFont="1" applyFill="1" applyBorder="1" applyAlignment="1">
      <alignment textRotation="90"/>
    </xf>
    <xf numFmtId="2" fontId="6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539"/>
  <sheetViews>
    <sheetView tabSelected="1" zoomScale="125" zoomScaleNormal="125" workbookViewId="0" topLeftCell="A1">
      <pane xSplit="5" ySplit="4" topLeftCell="A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H6" sqref="BH6"/>
    </sheetView>
  </sheetViews>
  <sheetFormatPr defaultColWidth="11.421875" defaultRowHeight="12.75"/>
  <cols>
    <col min="1" max="1" width="6.421875" style="106" customWidth="1"/>
    <col min="2" max="2" width="6.421875" style="0" customWidth="1"/>
    <col min="3" max="3" width="2.421875" style="71" customWidth="1"/>
    <col min="4" max="4" width="2.140625" style="71" customWidth="1"/>
    <col min="5" max="5" width="6.7109375" style="110" customWidth="1"/>
    <col min="6" max="6" width="6.7109375" style="0" customWidth="1"/>
    <col min="7" max="7" width="5.00390625" style="0" customWidth="1"/>
    <col min="8" max="9" width="4.421875" style="0" customWidth="1"/>
    <col min="10" max="11" width="3.421875" style="0" customWidth="1"/>
    <col min="12" max="12" width="3.140625" style="0" customWidth="1"/>
    <col min="13" max="13" width="4.00390625" style="0" customWidth="1"/>
    <col min="14" max="14" width="3.140625" style="0" customWidth="1"/>
    <col min="15" max="15" width="3.7109375" style="0" customWidth="1"/>
    <col min="16" max="16" width="4.00390625" style="0" customWidth="1"/>
    <col min="17" max="17" width="3.140625" style="0" customWidth="1"/>
    <col min="18" max="18" width="3.7109375" style="0" customWidth="1"/>
    <col min="19" max="20" width="3.8515625" style="0" customWidth="1"/>
    <col min="21" max="21" width="3.140625" style="0" customWidth="1"/>
    <col min="22" max="23" width="4.00390625" style="0" customWidth="1"/>
    <col min="24" max="24" width="3.421875" style="0" customWidth="1"/>
    <col min="25" max="25" width="4.28125" style="0" customWidth="1"/>
    <col min="26" max="26" width="3.7109375" style="0" customWidth="1"/>
    <col min="27" max="27" width="2.8515625" style="0" customWidth="1"/>
    <col min="28" max="28" width="4.140625" style="0" customWidth="1"/>
    <col min="29" max="30" width="5.00390625" style="0" customWidth="1"/>
    <col min="31" max="32" width="3.8515625" style="0" customWidth="1"/>
    <col min="33" max="33" width="3.421875" style="0" customWidth="1"/>
    <col min="34" max="34" width="3.00390625" style="0" customWidth="1"/>
    <col min="35" max="35" width="6.421875" style="0" customWidth="1"/>
    <col min="36" max="36" width="5.421875" style="38" customWidth="1"/>
    <col min="37" max="37" width="3.140625" style="0" customWidth="1"/>
    <col min="38" max="38" width="2.7109375" style="0" customWidth="1"/>
    <col min="39" max="39" width="3.421875" style="0" customWidth="1"/>
    <col min="40" max="40" width="4.421875" style="0" customWidth="1"/>
    <col min="41" max="41" width="5.28125" style="38" customWidth="1"/>
    <col min="42" max="47" width="5.00390625" style="58" bestFit="1" customWidth="1"/>
    <col min="48" max="48" width="4.00390625" style="58" bestFit="1" customWidth="1"/>
    <col min="49" max="50" width="4.421875" style="58" bestFit="1" customWidth="1"/>
    <col min="51" max="51" width="4.00390625" style="58" bestFit="1" customWidth="1"/>
    <col min="52" max="52" width="4.8515625" style="58" customWidth="1"/>
    <col min="53" max="53" width="4.7109375" style="58" customWidth="1"/>
    <col min="54" max="55" width="4.8515625" style="58" customWidth="1"/>
    <col min="56" max="56" width="5.00390625" style="58" bestFit="1" customWidth="1"/>
    <col min="57" max="57" width="4.7109375" style="58" customWidth="1"/>
    <col min="58" max="58" width="4.7109375" style="58" bestFit="1" customWidth="1"/>
    <col min="59" max="59" width="4.28125" style="0" customWidth="1"/>
    <col min="60" max="60" width="5.00390625" style="0" customWidth="1"/>
    <col min="61" max="61" width="4.00390625" style="0" customWidth="1"/>
    <col min="62" max="62" width="3.140625" style="0" customWidth="1"/>
    <col min="63" max="63" width="2.8515625" style="0" customWidth="1"/>
    <col min="64" max="64" width="3.421875" style="0" customWidth="1"/>
    <col min="65" max="65" width="3.7109375" style="0" customWidth="1"/>
    <col min="66" max="66" width="5.8515625" style="0" customWidth="1"/>
    <col min="67" max="67" width="7.7109375" style="0" customWidth="1"/>
    <col min="68" max="68" width="3.28125" style="0" customWidth="1"/>
    <col min="69" max="69" width="3.8515625" style="0" customWidth="1"/>
    <col min="70" max="70" width="5.8515625" style="0" customWidth="1"/>
    <col min="71" max="71" width="6.140625" style="0" customWidth="1"/>
    <col min="72" max="72" width="6.421875" style="0" customWidth="1"/>
    <col min="73" max="73" width="5.140625" style="0" customWidth="1"/>
    <col min="74" max="74" width="3.8515625" style="0" customWidth="1"/>
    <col min="75" max="75" width="4.00390625" style="0" customWidth="1"/>
    <col min="76" max="76" width="10.28125" style="0" customWidth="1"/>
    <col min="77" max="77" width="8.140625" style="0" customWidth="1"/>
    <col min="78" max="78" width="8.7109375" style="0" customWidth="1"/>
  </cols>
  <sheetData>
    <row r="1" spans="1:170" ht="18" thickBot="1">
      <c r="A1" s="163"/>
      <c r="B1" s="197" t="s">
        <v>567</v>
      </c>
      <c r="C1" s="147"/>
      <c r="D1" s="95"/>
      <c r="E1" s="107"/>
      <c r="F1" s="96" t="s">
        <v>10</v>
      </c>
      <c r="G1" s="96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121"/>
      <c r="AC1" s="117" t="s">
        <v>568</v>
      </c>
      <c r="AD1" s="117"/>
      <c r="AE1" s="117"/>
      <c r="AF1" s="117"/>
      <c r="AG1" s="117"/>
      <c r="AH1" s="120"/>
      <c r="AI1" s="54" t="s">
        <v>479</v>
      </c>
      <c r="AJ1" s="67"/>
      <c r="AK1" s="54"/>
      <c r="AL1" s="54"/>
      <c r="AM1" s="54"/>
      <c r="AN1" s="105" t="s">
        <v>4</v>
      </c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55"/>
      <c r="BG1" s="9"/>
      <c r="BH1" s="99" t="s">
        <v>0</v>
      </c>
      <c r="BI1" s="9"/>
      <c r="BJ1" s="9"/>
      <c r="BK1" s="9"/>
      <c r="BL1" s="9"/>
      <c r="BM1" s="9"/>
      <c r="BN1" s="9"/>
      <c r="BO1" s="9"/>
      <c r="BP1" s="26"/>
      <c r="BQ1" s="26"/>
      <c r="BR1" s="26"/>
      <c r="BS1" s="26"/>
      <c r="BT1" s="26"/>
      <c r="BU1" s="26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</row>
    <row r="2" spans="1:170" ht="12.75" thickBot="1">
      <c r="A2" s="164"/>
      <c r="B2" s="197"/>
      <c r="C2" s="148"/>
      <c r="D2" s="70"/>
      <c r="E2" s="67"/>
      <c r="F2" s="23" t="s">
        <v>11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" t="s">
        <v>12</v>
      </c>
      <c r="S2" s="6"/>
      <c r="T2" s="6"/>
      <c r="U2" s="6"/>
      <c r="V2" s="6"/>
      <c r="W2" s="6"/>
      <c r="X2" s="6"/>
      <c r="Y2" s="6"/>
      <c r="Z2" s="6"/>
      <c r="AA2" s="6"/>
      <c r="AB2" s="122"/>
      <c r="AC2" s="117"/>
      <c r="AD2" s="117"/>
      <c r="AE2" s="117"/>
      <c r="AF2" s="117"/>
      <c r="AG2" s="117"/>
      <c r="AH2" s="120"/>
      <c r="AI2" s="54"/>
      <c r="AJ2" s="67"/>
      <c r="AK2" s="54"/>
      <c r="AL2" s="54"/>
      <c r="AM2" s="54"/>
      <c r="AN2" s="105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56"/>
      <c r="BG2" s="28"/>
      <c r="BH2" s="28"/>
      <c r="BI2" s="28"/>
      <c r="BJ2" s="28"/>
      <c r="BK2" s="28" t="s">
        <v>14</v>
      </c>
      <c r="BL2" s="112">
        <v>0.56</v>
      </c>
      <c r="BM2" s="28"/>
      <c r="BN2" s="28"/>
      <c r="BO2" s="28"/>
      <c r="BP2" s="26"/>
      <c r="BQ2" s="26"/>
      <c r="BR2" s="26"/>
      <c r="BS2" s="26"/>
      <c r="BT2" s="26"/>
      <c r="BU2" s="26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</row>
    <row r="3" spans="1:170" ht="12.75" thickBot="1">
      <c r="A3" s="105"/>
      <c r="B3" s="198"/>
      <c r="C3" s="149"/>
      <c r="D3" s="76"/>
      <c r="E3" s="100"/>
      <c r="F3" s="193" t="s">
        <v>9</v>
      </c>
      <c r="G3" s="194"/>
      <c r="H3" s="194"/>
      <c r="I3" s="195"/>
      <c r="J3" s="73"/>
      <c r="K3" s="73"/>
      <c r="L3" s="73"/>
      <c r="M3" s="73"/>
      <c r="N3" s="73"/>
      <c r="O3" s="73"/>
      <c r="P3" s="73"/>
      <c r="Q3" s="73"/>
      <c r="R3" s="74"/>
      <c r="S3" s="10"/>
      <c r="T3" s="10"/>
      <c r="U3" s="10"/>
      <c r="V3" s="10"/>
      <c r="W3" s="196"/>
      <c r="X3" s="196"/>
      <c r="Y3" s="10"/>
      <c r="Z3" s="10"/>
      <c r="AA3" s="10"/>
      <c r="AB3" s="75"/>
      <c r="AC3" s="118" t="s">
        <v>594</v>
      </c>
      <c r="AD3" s="118"/>
      <c r="AE3" s="118"/>
      <c r="AF3" s="118"/>
      <c r="AG3" s="118"/>
      <c r="AH3" s="119"/>
      <c r="AI3" s="54"/>
      <c r="AJ3" s="67"/>
      <c r="AK3" s="54"/>
      <c r="AL3" s="54"/>
      <c r="AM3" s="54"/>
      <c r="AN3" s="105"/>
      <c r="AO3" s="199" t="s">
        <v>5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1"/>
      <c r="AZ3" s="98"/>
      <c r="BA3" s="98"/>
      <c r="BB3" s="98"/>
      <c r="BC3" s="98"/>
      <c r="BD3" s="98"/>
      <c r="BE3" s="98"/>
      <c r="BF3" s="101"/>
      <c r="BG3" s="102"/>
      <c r="BH3" s="102"/>
      <c r="BI3" s="102"/>
      <c r="BJ3" s="102"/>
      <c r="BK3" s="103" t="s">
        <v>157</v>
      </c>
      <c r="BL3" s="104"/>
      <c r="BM3" s="104"/>
      <c r="BN3" s="104"/>
      <c r="BO3" s="102"/>
      <c r="BP3" s="26"/>
      <c r="BQ3" s="26"/>
      <c r="BR3" s="26"/>
      <c r="BS3" s="26"/>
      <c r="BT3" s="26"/>
      <c r="BU3" s="26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</row>
    <row r="4" spans="1:165" s="38" customFormat="1" ht="52.5" customHeight="1" thickBot="1">
      <c r="A4" s="165" t="s">
        <v>13</v>
      </c>
      <c r="B4" s="197"/>
      <c r="C4" s="78" t="s">
        <v>125</v>
      </c>
      <c r="D4" s="78" t="s">
        <v>0</v>
      </c>
      <c r="E4" s="79" t="s">
        <v>405</v>
      </c>
      <c r="F4" s="62" t="s">
        <v>420</v>
      </c>
      <c r="G4" s="63" t="s">
        <v>421</v>
      </c>
      <c r="H4" s="64" t="s">
        <v>16</v>
      </c>
      <c r="I4" s="65" t="s">
        <v>422</v>
      </c>
      <c r="J4" s="80" t="s">
        <v>423</v>
      </c>
      <c r="K4" s="63" t="s">
        <v>155</v>
      </c>
      <c r="L4" s="63" t="s">
        <v>569</v>
      </c>
      <c r="M4" s="81" t="s">
        <v>408</v>
      </c>
      <c r="N4" s="63" t="s">
        <v>424</v>
      </c>
      <c r="O4" s="81" t="s">
        <v>409</v>
      </c>
      <c r="P4" s="82" t="s">
        <v>410</v>
      </c>
      <c r="Q4" s="79" t="s">
        <v>419</v>
      </c>
      <c r="R4" s="83" t="s">
        <v>411</v>
      </c>
      <c r="S4" s="63" t="s">
        <v>412</v>
      </c>
      <c r="T4" s="66" t="s">
        <v>413</v>
      </c>
      <c r="U4" s="84" t="s">
        <v>426</v>
      </c>
      <c r="V4" s="85" t="s">
        <v>414</v>
      </c>
      <c r="W4" s="86" t="s">
        <v>415</v>
      </c>
      <c r="X4" s="77" t="s">
        <v>416</v>
      </c>
      <c r="Y4" s="82" t="s">
        <v>15</v>
      </c>
      <c r="Z4" s="87" t="s">
        <v>417</v>
      </c>
      <c r="AA4" s="86" t="s">
        <v>418</v>
      </c>
      <c r="AB4" s="63" t="s">
        <v>427</v>
      </c>
      <c r="AC4" s="79" t="s">
        <v>596</v>
      </c>
      <c r="AD4" s="79" t="s">
        <v>595</v>
      </c>
      <c r="AE4" s="88" t="s">
        <v>428</v>
      </c>
      <c r="AF4" s="89" t="s">
        <v>590</v>
      </c>
      <c r="AG4" s="89" t="s">
        <v>561</v>
      </c>
      <c r="AH4" s="177" t="s">
        <v>156</v>
      </c>
      <c r="AI4" s="180" t="s">
        <v>540</v>
      </c>
      <c r="AJ4" s="181" t="s">
        <v>430</v>
      </c>
      <c r="AK4" s="182" t="s">
        <v>559</v>
      </c>
      <c r="AL4" s="182" t="s">
        <v>560</v>
      </c>
      <c r="AM4" s="182" t="s">
        <v>431</v>
      </c>
      <c r="AN4" s="123" t="s">
        <v>541</v>
      </c>
      <c r="AO4" s="124" t="s">
        <v>1</v>
      </c>
      <c r="AP4" s="124" t="s">
        <v>2</v>
      </c>
      <c r="AQ4" s="124" t="s">
        <v>3</v>
      </c>
      <c r="AR4" s="124" t="s">
        <v>197</v>
      </c>
      <c r="AS4" s="124" t="s">
        <v>198</v>
      </c>
      <c r="AT4" s="124" t="s">
        <v>593</v>
      </c>
      <c r="AU4" s="124" t="s">
        <v>8</v>
      </c>
      <c r="AV4" s="124" t="s">
        <v>425</v>
      </c>
      <c r="AW4" s="124" t="s">
        <v>199</v>
      </c>
      <c r="AX4" s="124" t="s">
        <v>200</v>
      </c>
      <c r="AY4" s="124" t="s">
        <v>201</v>
      </c>
      <c r="AZ4" s="187" t="s">
        <v>598</v>
      </c>
      <c r="BA4" s="187" t="s">
        <v>597</v>
      </c>
      <c r="BB4" s="125" t="s">
        <v>397</v>
      </c>
      <c r="BC4" s="125" t="s">
        <v>592</v>
      </c>
      <c r="BD4" s="125" t="s">
        <v>562</v>
      </c>
      <c r="BE4" s="125" t="s">
        <v>591</v>
      </c>
      <c r="BF4" s="91" t="s">
        <v>19</v>
      </c>
      <c r="BG4" s="85" t="s">
        <v>242</v>
      </c>
      <c r="BH4" s="92" t="s">
        <v>243</v>
      </c>
      <c r="BI4" s="93" t="s">
        <v>406</v>
      </c>
      <c r="BJ4" s="93" t="s">
        <v>406</v>
      </c>
      <c r="BK4" s="93" t="s">
        <v>407</v>
      </c>
      <c r="BL4" s="93" t="s">
        <v>77</v>
      </c>
      <c r="BM4" s="93" t="s">
        <v>79</v>
      </c>
      <c r="BN4" s="94" t="s">
        <v>78</v>
      </c>
      <c r="BO4" s="90" t="s">
        <v>70</v>
      </c>
      <c r="BP4" s="46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</row>
    <row r="5" spans="1:165" ht="12" customHeight="1">
      <c r="A5" s="166" t="s">
        <v>570</v>
      </c>
      <c r="B5" s="106" t="s">
        <v>563</v>
      </c>
      <c r="C5" s="142">
        <v>1</v>
      </c>
      <c r="D5" s="142">
        <v>1</v>
      </c>
      <c r="E5" s="108">
        <v>472.5</v>
      </c>
      <c r="F5" s="30">
        <v>50</v>
      </c>
      <c r="G5" s="34">
        <v>0</v>
      </c>
      <c r="H5" s="34">
        <v>0</v>
      </c>
      <c r="I5" s="34">
        <v>0</v>
      </c>
      <c r="J5" s="30">
        <v>0</v>
      </c>
      <c r="K5" s="34">
        <v>0</v>
      </c>
      <c r="L5" s="34">
        <v>0</v>
      </c>
      <c r="M5" s="30">
        <v>0</v>
      </c>
      <c r="N5" s="34">
        <v>0</v>
      </c>
      <c r="O5" s="30">
        <v>0</v>
      </c>
      <c r="P5" s="36">
        <v>0</v>
      </c>
      <c r="Q5" s="19">
        <v>0</v>
      </c>
      <c r="R5" s="29">
        <v>0</v>
      </c>
      <c r="S5" s="34">
        <v>0</v>
      </c>
      <c r="T5" s="39">
        <v>0</v>
      </c>
      <c r="U5" s="19">
        <v>10</v>
      </c>
      <c r="V5" s="143">
        <v>20</v>
      </c>
      <c r="W5" s="35">
        <v>5</v>
      </c>
      <c r="X5" s="39">
        <v>15</v>
      </c>
      <c r="Y5" s="36">
        <v>0</v>
      </c>
      <c r="Z5" s="115">
        <v>0</v>
      </c>
      <c r="AA5" s="35">
        <v>0</v>
      </c>
      <c r="AB5" s="34">
        <f>SUM(F5:AA5)</f>
        <v>100</v>
      </c>
      <c r="AC5" s="184">
        <v>0.5046762270945838</v>
      </c>
      <c r="AD5" s="184">
        <v>0.2672212282734119</v>
      </c>
      <c r="AE5" s="150"/>
      <c r="AF5" s="143">
        <v>5</v>
      </c>
      <c r="AG5" s="155" t="s">
        <v>542</v>
      </c>
      <c r="AH5" s="178">
        <v>3</v>
      </c>
      <c r="AI5" s="13">
        <v>472.5</v>
      </c>
      <c r="AJ5" s="37">
        <v>471.5</v>
      </c>
      <c r="AK5" s="37">
        <v>85</v>
      </c>
      <c r="AL5" s="37">
        <v>0</v>
      </c>
      <c r="AM5" s="37">
        <f>100-(AK5+AL5)</f>
        <v>15</v>
      </c>
      <c r="AN5" s="59" t="s">
        <v>487</v>
      </c>
      <c r="AO5" s="60">
        <v>3.92156862745098</v>
      </c>
      <c r="AP5" s="60">
        <v>0</v>
      </c>
      <c r="AQ5" s="60">
        <v>69.6078431372549</v>
      </c>
      <c r="AR5" s="60">
        <v>0</v>
      </c>
      <c r="AS5" s="60">
        <v>0.980392156862745</v>
      </c>
      <c r="AT5" s="60">
        <v>18.6274509803921</v>
      </c>
      <c r="AU5" s="60">
        <v>0</v>
      </c>
      <c r="AV5" s="60">
        <v>0</v>
      </c>
      <c r="AW5" s="60">
        <v>6.86274509803921</v>
      </c>
      <c r="AX5" s="60">
        <v>0</v>
      </c>
      <c r="AY5" s="60">
        <v>0</v>
      </c>
      <c r="AZ5" s="188">
        <f aca="true" t="shared" si="0" ref="AZ5:AZ68">AQ5+AS5+AW5</f>
        <v>77.45098039215686</v>
      </c>
      <c r="BA5" s="60">
        <f>(AQ5+AW5+AS5)/(AT5)</f>
        <v>4.157894736842118</v>
      </c>
      <c r="BB5" s="57">
        <f>(AO5+AP5+AQ5+AS5)/(AT5+AU5+AW5)</f>
        <v>2.9230769230769305</v>
      </c>
      <c r="BC5" s="57">
        <f>SUM(AO5+AP5+AQ5+AS5)</f>
        <v>74.50980392156863</v>
      </c>
      <c r="BD5" s="57">
        <f>BG5-AX5</f>
        <v>3.376</v>
      </c>
      <c r="BE5" s="57">
        <f>AX5/BD5</f>
        <v>0</v>
      </c>
      <c r="BF5" s="111">
        <v>2.7776787306115174</v>
      </c>
      <c r="BG5" s="111">
        <v>3.376</v>
      </c>
      <c r="BH5" s="144">
        <v>0.302</v>
      </c>
      <c r="BI5" s="145">
        <v>59.73</v>
      </c>
      <c r="BJ5" s="145">
        <v>59.79</v>
      </c>
      <c r="BK5" s="145">
        <f aca="true" t="shared" si="1" ref="BK5:BK24">(BI5+BJ5)/2</f>
        <v>59.76</v>
      </c>
      <c r="BL5" s="145">
        <v>10.9</v>
      </c>
      <c r="BM5" s="145">
        <v>12.4</v>
      </c>
      <c r="BN5" s="146">
        <f aca="true" t="shared" si="2" ref="BN5:BN41">(BK5/(BL5-$BL$2))*1000</f>
        <v>5779.497098646035</v>
      </c>
      <c r="BO5">
        <f>BN5*BF5</f>
        <v>16053.586164540066</v>
      </c>
      <c r="BP5" s="26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5" ht="12" customHeight="1">
      <c r="A6" s="167" t="s">
        <v>571</v>
      </c>
      <c r="B6" s="116" t="s">
        <v>563</v>
      </c>
      <c r="C6" s="49">
        <v>1</v>
      </c>
      <c r="D6" s="49">
        <v>0</v>
      </c>
      <c r="E6" s="37">
        <v>472.6</v>
      </c>
      <c r="F6" s="12">
        <v>50</v>
      </c>
      <c r="G6" s="1">
        <v>0</v>
      </c>
      <c r="H6" s="1">
        <v>0</v>
      </c>
      <c r="I6" s="1">
        <v>0</v>
      </c>
      <c r="J6" s="12">
        <v>0</v>
      </c>
      <c r="K6" s="1">
        <v>0</v>
      </c>
      <c r="L6" s="1">
        <v>0</v>
      </c>
      <c r="M6" s="12">
        <v>0</v>
      </c>
      <c r="N6" s="1">
        <v>0</v>
      </c>
      <c r="O6" s="12">
        <v>0</v>
      </c>
      <c r="P6" s="13">
        <v>0</v>
      </c>
      <c r="Q6" s="14">
        <v>0</v>
      </c>
      <c r="R6" s="8">
        <v>0</v>
      </c>
      <c r="S6" s="1">
        <v>0</v>
      </c>
      <c r="T6" s="17">
        <v>0</v>
      </c>
      <c r="U6" s="14">
        <v>15</v>
      </c>
      <c r="V6" s="11">
        <v>15</v>
      </c>
      <c r="W6" s="16">
        <v>5</v>
      </c>
      <c r="X6" s="17">
        <v>15</v>
      </c>
      <c r="Y6" s="13">
        <v>0</v>
      </c>
      <c r="Z6" s="15">
        <v>0</v>
      </c>
      <c r="AA6" s="16">
        <v>0</v>
      </c>
      <c r="AB6" s="1">
        <f>SUM(F6:AA6)</f>
        <v>100</v>
      </c>
      <c r="AC6" s="4"/>
      <c r="AD6" s="4"/>
      <c r="AE6" s="151"/>
      <c r="AF6" s="11">
        <v>5</v>
      </c>
      <c r="AG6" s="156" t="s">
        <v>542</v>
      </c>
      <c r="AH6" s="179">
        <v>3</v>
      </c>
      <c r="AI6" s="13">
        <v>472.6</v>
      </c>
      <c r="AJ6" s="37">
        <v>471.5</v>
      </c>
      <c r="AK6" s="37">
        <v>85</v>
      </c>
      <c r="AL6" s="37">
        <v>0</v>
      </c>
      <c r="AM6" s="37">
        <f aca="true" t="shared" si="3" ref="AM6:AM24">100-(AK6+AL6)</f>
        <v>15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188"/>
      <c r="BA6" s="60"/>
      <c r="BB6" s="127"/>
      <c r="BC6" s="127"/>
      <c r="BD6" s="127"/>
      <c r="BE6" s="127"/>
      <c r="BF6" s="1"/>
      <c r="BG6" s="1"/>
      <c r="BH6" s="129"/>
      <c r="BI6" s="2">
        <v>76.47</v>
      </c>
      <c r="BJ6" s="2">
        <v>76.44</v>
      </c>
      <c r="BK6" s="24">
        <f t="shared" si="1"/>
        <v>76.455</v>
      </c>
      <c r="BL6" s="2">
        <v>14.5</v>
      </c>
      <c r="BM6" s="2">
        <v>16.1</v>
      </c>
      <c r="BN6" s="7">
        <f t="shared" si="2"/>
        <v>5484.576757532281</v>
      </c>
      <c r="BO6" s="1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1:165" ht="12" customHeight="1">
      <c r="A7" s="166" t="s">
        <v>572</v>
      </c>
      <c r="B7" s="116" t="s">
        <v>563</v>
      </c>
      <c r="C7" s="49">
        <v>1</v>
      </c>
      <c r="D7" s="49">
        <v>0</v>
      </c>
      <c r="E7" s="37">
        <v>473.3</v>
      </c>
      <c r="F7" s="12">
        <v>5</v>
      </c>
      <c r="G7" s="1">
        <v>0</v>
      </c>
      <c r="H7" s="1">
        <v>0</v>
      </c>
      <c r="I7" s="1">
        <v>0</v>
      </c>
      <c r="J7" s="12">
        <v>0</v>
      </c>
      <c r="K7" s="1">
        <v>0</v>
      </c>
      <c r="L7" s="1">
        <v>0</v>
      </c>
      <c r="M7" s="12">
        <v>0</v>
      </c>
      <c r="N7" s="1">
        <v>0</v>
      </c>
      <c r="O7" s="12">
        <v>0</v>
      </c>
      <c r="P7" s="13">
        <v>0</v>
      </c>
      <c r="Q7" s="14">
        <v>0</v>
      </c>
      <c r="R7" s="8">
        <v>0</v>
      </c>
      <c r="S7" s="1">
        <v>0</v>
      </c>
      <c r="T7" s="17">
        <v>0</v>
      </c>
      <c r="U7" s="14">
        <v>20</v>
      </c>
      <c r="V7" s="11">
        <v>25</v>
      </c>
      <c r="W7" s="16">
        <v>10</v>
      </c>
      <c r="X7" s="17">
        <v>25</v>
      </c>
      <c r="Y7" s="13">
        <v>0</v>
      </c>
      <c r="Z7" s="15">
        <v>5</v>
      </c>
      <c r="AA7" s="16">
        <v>10</v>
      </c>
      <c r="AB7" s="1">
        <f>SUM(F7:AA7)</f>
        <v>100</v>
      </c>
      <c r="AC7" s="4"/>
      <c r="AD7" s="4"/>
      <c r="AE7" s="151"/>
      <c r="AF7" s="11">
        <v>5</v>
      </c>
      <c r="AG7" s="156" t="s">
        <v>542</v>
      </c>
      <c r="AH7" s="179">
        <v>3</v>
      </c>
      <c r="AI7" s="13">
        <v>473.3</v>
      </c>
      <c r="AJ7" s="37">
        <v>473.3</v>
      </c>
      <c r="AK7" s="37">
        <v>77.2</v>
      </c>
      <c r="AL7" s="37">
        <v>13.6</v>
      </c>
      <c r="AM7" s="37">
        <f t="shared" si="3"/>
        <v>9.200000000000003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188"/>
      <c r="BA7" s="60"/>
      <c r="BB7" s="127"/>
      <c r="BC7" s="127"/>
      <c r="BD7" s="127"/>
      <c r="BE7" s="127"/>
      <c r="BF7" s="1"/>
      <c r="BG7" s="1"/>
      <c r="BH7" s="129"/>
      <c r="BI7" s="2">
        <v>46.23</v>
      </c>
      <c r="BJ7" s="2">
        <v>46.83</v>
      </c>
      <c r="BK7" s="2">
        <f t="shared" si="1"/>
        <v>46.53</v>
      </c>
      <c r="BL7" s="2">
        <v>9.92</v>
      </c>
      <c r="BM7" s="2">
        <v>11.82</v>
      </c>
      <c r="BN7" s="7">
        <f t="shared" si="2"/>
        <v>4971.153846153847</v>
      </c>
      <c r="BO7" s="1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</row>
    <row r="8" spans="1:165" ht="12" customHeight="1">
      <c r="A8" s="167" t="s">
        <v>573</v>
      </c>
      <c r="B8" s="116" t="s">
        <v>563</v>
      </c>
      <c r="C8" s="49">
        <v>1</v>
      </c>
      <c r="D8" s="49">
        <v>1</v>
      </c>
      <c r="E8" s="37">
        <v>474</v>
      </c>
      <c r="F8" s="12">
        <v>0</v>
      </c>
      <c r="G8" s="1">
        <v>0</v>
      </c>
      <c r="H8" s="1">
        <v>35</v>
      </c>
      <c r="I8" s="1">
        <v>0</v>
      </c>
      <c r="J8" s="12">
        <v>0</v>
      </c>
      <c r="K8" s="1">
        <v>0</v>
      </c>
      <c r="L8" s="1">
        <v>0</v>
      </c>
      <c r="M8" s="12">
        <v>0</v>
      </c>
      <c r="N8" s="1">
        <v>0</v>
      </c>
      <c r="O8" s="12">
        <v>0</v>
      </c>
      <c r="P8" s="13">
        <v>0</v>
      </c>
      <c r="Q8" s="14">
        <v>0</v>
      </c>
      <c r="R8" s="8">
        <v>0</v>
      </c>
      <c r="S8" s="1">
        <v>0</v>
      </c>
      <c r="T8" s="17">
        <v>5</v>
      </c>
      <c r="U8" s="14">
        <v>5</v>
      </c>
      <c r="V8" s="11">
        <v>5</v>
      </c>
      <c r="W8" s="16">
        <v>10</v>
      </c>
      <c r="X8" s="17">
        <v>15</v>
      </c>
      <c r="Y8" s="13">
        <v>0</v>
      </c>
      <c r="Z8" s="15">
        <v>10</v>
      </c>
      <c r="AA8" s="16">
        <v>15</v>
      </c>
      <c r="AB8" s="1">
        <f>SUM(F8:AA8)</f>
        <v>100</v>
      </c>
      <c r="AC8" s="184">
        <v>0.6409726087858663</v>
      </c>
      <c r="AD8" s="184">
        <v>0.5373473505835362</v>
      </c>
      <c r="AE8" s="151"/>
      <c r="AF8" s="11">
        <v>5</v>
      </c>
      <c r="AG8" s="156" t="s">
        <v>542</v>
      </c>
      <c r="AH8" s="156">
        <v>3</v>
      </c>
      <c r="AI8" s="13">
        <v>474</v>
      </c>
      <c r="AJ8" s="37">
        <v>474.16</v>
      </c>
      <c r="AK8" s="37">
        <v>96</v>
      </c>
      <c r="AL8" s="37">
        <v>0</v>
      </c>
      <c r="AM8" s="37">
        <f t="shared" si="3"/>
        <v>4</v>
      </c>
      <c r="AN8" s="126" t="s">
        <v>488</v>
      </c>
      <c r="AO8" s="127">
        <v>0.892857142857142</v>
      </c>
      <c r="AP8" s="127">
        <v>0</v>
      </c>
      <c r="AQ8" s="127">
        <v>66.0714285714285</v>
      </c>
      <c r="AR8" s="127">
        <v>0</v>
      </c>
      <c r="AS8" s="127">
        <v>2.67857142857142</v>
      </c>
      <c r="AT8" s="127">
        <v>21.4285714285714</v>
      </c>
      <c r="AU8" s="127">
        <v>0</v>
      </c>
      <c r="AV8" s="127">
        <v>0</v>
      </c>
      <c r="AW8" s="127">
        <v>8.92857142857142</v>
      </c>
      <c r="AX8" s="127">
        <v>0</v>
      </c>
      <c r="AY8" s="127">
        <v>0</v>
      </c>
      <c r="AZ8" s="188">
        <f t="shared" si="0"/>
        <v>77.67857142857133</v>
      </c>
      <c r="BA8" s="60">
        <f aca="true" t="shared" si="4" ref="BA8:BA18">(AQ8+AW8+AS8)/(AT8)</f>
        <v>3.6250000000000004</v>
      </c>
      <c r="BB8" s="127">
        <f aca="true" t="shared" si="5" ref="BB8:BB16">(AO8+AP8+AQ8+AS8)/(AT8+AU8+AW8)</f>
        <v>2.2941176470588234</v>
      </c>
      <c r="BC8" s="57">
        <f>SUM(AO8+AP8+AQ8+AS8)</f>
        <v>69.64285714285705</v>
      </c>
      <c r="BD8" s="127">
        <f>BG8-AX8</f>
        <v>7.379</v>
      </c>
      <c r="BE8" s="127">
        <f aca="true" t="shared" si="6" ref="BE8:BE71">AX8/BD8</f>
        <v>0</v>
      </c>
      <c r="BF8" s="128">
        <v>2.7062937062937062</v>
      </c>
      <c r="BG8" s="128">
        <v>7.379</v>
      </c>
      <c r="BH8" s="33">
        <v>0.91</v>
      </c>
      <c r="BI8" s="2">
        <v>38.81</v>
      </c>
      <c r="BJ8" s="2">
        <v>38.85</v>
      </c>
      <c r="BK8" s="2">
        <f t="shared" si="1"/>
        <v>38.83</v>
      </c>
      <c r="BL8" s="2">
        <v>8.37</v>
      </c>
      <c r="BM8" s="2">
        <v>10.15</v>
      </c>
      <c r="BN8" s="7">
        <f t="shared" si="2"/>
        <v>4971.830985915494</v>
      </c>
      <c r="BO8" s="1">
        <f>BN8*BF8</f>
        <v>13455.234905939134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</row>
    <row r="9" spans="1:165" ht="12" customHeight="1">
      <c r="A9" s="166" t="s">
        <v>574</v>
      </c>
      <c r="B9" s="116" t="s">
        <v>563</v>
      </c>
      <c r="C9" s="49">
        <v>1</v>
      </c>
      <c r="D9" s="49">
        <v>1</v>
      </c>
      <c r="E9" s="37">
        <v>475.2</v>
      </c>
      <c r="F9" s="12">
        <v>12</v>
      </c>
      <c r="G9" s="1">
        <v>0</v>
      </c>
      <c r="H9" s="1">
        <v>0</v>
      </c>
      <c r="I9" s="1">
        <v>0</v>
      </c>
      <c r="J9" s="12">
        <v>0</v>
      </c>
      <c r="K9" s="1">
        <v>0</v>
      </c>
      <c r="L9" s="1">
        <v>3</v>
      </c>
      <c r="M9" s="12">
        <v>0</v>
      </c>
      <c r="N9" s="1">
        <v>0</v>
      </c>
      <c r="O9" s="12">
        <v>0</v>
      </c>
      <c r="P9" s="13">
        <v>0</v>
      </c>
      <c r="Q9" s="14">
        <v>0</v>
      </c>
      <c r="R9" s="8">
        <v>0</v>
      </c>
      <c r="S9" s="1">
        <v>0</v>
      </c>
      <c r="T9" s="17">
        <v>10</v>
      </c>
      <c r="U9" s="14">
        <v>10</v>
      </c>
      <c r="V9" s="11">
        <v>10</v>
      </c>
      <c r="W9" s="16">
        <v>5</v>
      </c>
      <c r="X9" s="17">
        <v>25</v>
      </c>
      <c r="Y9" s="13">
        <v>0</v>
      </c>
      <c r="Z9" s="15">
        <v>15</v>
      </c>
      <c r="AA9" s="16">
        <v>10</v>
      </c>
      <c r="AB9" s="1">
        <f>SUM(F9:AA9)</f>
        <v>100</v>
      </c>
      <c r="AC9" s="184">
        <v>0.7560712007038188</v>
      </c>
      <c r="AD9" s="184">
        <v>0.552235705816723</v>
      </c>
      <c r="AE9" s="151"/>
      <c r="AF9" s="11">
        <v>5</v>
      </c>
      <c r="AG9" s="156" t="s">
        <v>542</v>
      </c>
      <c r="AH9" s="156">
        <v>3</v>
      </c>
      <c r="AI9" s="13">
        <v>475.2</v>
      </c>
      <c r="AJ9" s="37">
        <v>476.3</v>
      </c>
      <c r="AK9" s="37">
        <v>79.8</v>
      </c>
      <c r="AL9" s="37">
        <v>8.8</v>
      </c>
      <c r="AM9" s="37">
        <f t="shared" si="3"/>
        <v>11.400000000000006</v>
      </c>
      <c r="AN9" s="126" t="s">
        <v>489</v>
      </c>
      <c r="AO9" s="127">
        <v>9.43396226415094</v>
      </c>
      <c r="AP9" s="127">
        <v>0</v>
      </c>
      <c r="AQ9" s="127">
        <v>48.1132075471698</v>
      </c>
      <c r="AR9" s="127">
        <v>0</v>
      </c>
      <c r="AS9" s="127">
        <v>1.88679245283018</v>
      </c>
      <c r="AT9" s="127">
        <v>19.8113207547169</v>
      </c>
      <c r="AU9" s="127">
        <v>0</v>
      </c>
      <c r="AV9" s="127">
        <v>0</v>
      </c>
      <c r="AW9" s="127">
        <v>20.754716981132</v>
      </c>
      <c r="AX9" s="127">
        <v>0</v>
      </c>
      <c r="AY9" s="127">
        <v>0</v>
      </c>
      <c r="AZ9" s="188">
        <f t="shared" si="0"/>
        <v>70.75471698113198</v>
      </c>
      <c r="BA9" s="60">
        <f t="shared" si="4"/>
        <v>3.5714285714285814</v>
      </c>
      <c r="BB9" s="127">
        <f t="shared" si="5"/>
        <v>1.4651162790697727</v>
      </c>
      <c r="BC9" s="57">
        <f aca="true" t="shared" si="7" ref="BC9:BC72">SUM(AO9+AP9+AQ9+AS9)</f>
        <v>59.43396226415092</v>
      </c>
      <c r="BD9" s="127">
        <f aca="true" t="shared" si="8" ref="BD9:BD42">BG9-AX9</f>
        <v>3.467</v>
      </c>
      <c r="BE9" s="127">
        <f t="shared" si="6"/>
        <v>0</v>
      </c>
      <c r="BF9" s="128">
        <v>2.340252951602728</v>
      </c>
      <c r="BG9" s="128">
        <v>3.467</v>
      </c>
      <c r="BH9" s="33">
        <v>0.023</v>
      </c>
      <c r="BI9" s="2">
        <v>77.18</v>
      </c>
      <c r="BJ9" s="2">
        <v>77.22</v>
      </c>
      <c r="BK9" s="24">
        <f t="shared" si="1"/>
        <v>77.2</v>
      </c>
      <c r="BL9" s="2">
        <v>16.8</v>
      </c>
      <c r="BM9" s="2">
        <v>19</v>
      </c>
      <c r="BN9" s="7">
        <f t="shared" si="2"/>
        <v>4753.694581280787</v>
      </c>
      <c r="BO9" s="1">
        <f aca="true" t="shared" si="9" ref="BO9:BO16">BN9*BF9</f>
        <v>11124.847774860256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</row>
    <row r="10" spans="1:165" ht="12" customHeight="1">
      <c r="A10" s="167" t="s">
        <v>575</v>
      </c>
      <c r="B10" s="116" t="s">
        <v>563</v>
      </c>
      <c r="C10" s="49">
        <v>1</v>
      </c>
      <c r="D10" s="49">
        <v>1</v>
      </c>
      <c r="E10" s="37">
        <v>477.3</v>
      </c>
      <c r="F10" s="12">
        <v>50</v>
      </c>
      <c r="G10" s="1">
        <v>0</v>
      </c>
      <c r="H10" s="1">
        <v>0</v>
      </c>
      <c r="I10" s="1">
        <v>0</v>
      </c>
      <c r="J10" s="12">
        <v>0</v>
      </c>
      <c r="K10" s="1">
        <v>0</v>
      </c>
      <c r="L10" s="1">
        <v>0</v>
      </c>
      <c r="M10" s="12">
        <v>0</v>
      </c>
      <c r="N10" s="1">
        <v>0</v>
      </c>
      <c r="O10" s="12">
        <v>0</v>
      </c>
      <c r="P10" s="13">
        <v>0</v>
      </c>
      <c r="Q10" s="14">
        <v>0</v>
      </c>
      <c r="R10" s="8">
        <v>0</v>
      </c>
      <c r="S10" s="1">
        <v>0</v>
      </c>
      <c r="T10" s="17">
        <v>0</v>
      </c>
      <c r="U10" s="14">
        <v>10</v>
      </c>
      <c r="V10" s="11">
        <v>15</v>
      </c>
      <c r="W10" s="16">
        <v>5</v>
      </c>
      <c r="X10" s="17">
        <v>10</v>
      </c>
      <c r="Y10" s="13">
        <v>0</v>
      </c>
      <c r="Z10" s="15">
        <v>5</v>
      </c>
      <c r="AA10" s="16">
        <v>5</v>
      </c>
      <c r="AB10" s="1">
        <f>SUM(F10:AA10)</f>
        <v>100</v>
      </c>
      <c r="AC10" s="4"/>
      <c r="AD10" s="4"/>
      <c r="AE10" s="151"/>
      <c r="AF10" s="11">
        <v>4</v>
      </c>
      <c r="AG10" s="156" t="s">
        <v>542</v>
      </c>
      <c r="AH10" s="156">
        <v>3</v>
      </c>
      <c r="AI10" s="13">
        <v>477.3</v>
      </c>
      <c r="AJ10" s="37">
        <v>477.1</v>
      </c>
      <c r="AK10" s="37">
        <v>89.3</v>
      </c>
      <c r="AL10" s="37">
        <v>2.2</v>
      </c>
      <c r="AM10" s="37">
        <f t="shared" si="3"/>
        <v>8.5</v>
      </c>
      <c r="AN10" s="126" t="s">
        <v>490</v>
      </c>
      <c r="AO10" s="127">
        <v>8.66141732283464</v>
      </c>
      <c r="AP10" s="127">
        <v>0</v>
      </c>
      <c r="AQ10" s="127">
        <v>60.6299212598425</v>
      </c>
      <c r="AR10" s="127">
        <v>0</v>
      </c>
      <c r="AS10" s="127">
        <v>3.14960629921259</v>
      </c>
      <c r="AT10" s="127">
        <v>16.5354330708661</v>
      </c>
      <c r="AU10" s="127">
        <v>0</v>
      </c>
      <c r="AV10" s="127">
        <v>0</v>
      </c>
      <c r="AW10" s="127">
        <v>10.2362204724409</v>
      </c>
      <c r="AX10" s="127">
        <v>0.787401574803149</v>
      </c>
      <c r="AY10" s="127">
        <v>0</v>
      </c>
      <c r="AZ10" s="188">
        <f t="shared" si="0"/>
        <v>74.01574803149599</v>
      </c>
      <c r="BA10" s="60">
        <f t="shared" si="4"/>
        <v>4.4761904761904825</v>
      </c>
      <c r="BB10" s="127">
        <f t="shared" si="5"/>
        <v>2.7058823529411837</v>
      </c>
      <c r="BC10" s="57">
        <f t="shared" si="7"/>
        <v>72.44094488188973</v>
      </c>
      <c r="BD10" s="127">
        <f t="shared" si="8"/>
        <v>8.023598425196852</v>
      </c>
      <c r="BE10" s="127">
        <f t="shared" si="6"/>
        <v>0.09813571580681779</v>
      </c>
      <c r="BF10" s="128">
        <v>2.6902086677367576</v>
      </c>
      <c r="BG10" s="128">
        <v>8.811</v>
      </c>
      <c r="BH10" s="33">
        <v>3.881</v>
      </c>
      <c r="BI10" s="2">
        <v>37.33</v>
      </c>
      <c r="BJ10" s="2">
        <v>37.74</v>
      </c>
      <c r="BK10" s="2">
        <f t="shared" si="1"/>
        <v>37.535</v>
      </c>
      <c r="BL10" s="2">
        <v>8.15</v>
      </c>
      <c r="BM10" s="2">
        <v>9.77</v>
      </c>
      <c r="BN10" s="7">
        <f t="shared" si="2"/>
        <v>4945.32279314888</v>
      </c>
      <c r="BO10" s="1">
        <f t="shared" si="9"/>
        <v>13303.95024288527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</row>
    <row r="11" spans="1:67" ht="12" customHeight="1">
      <c r="A11" s="166" t="s">
        <v>576</v>
      </c>
      <c r="B11" s="116" t="s">
        <v>563</v>
      </c>
      <c r="C11" s="49">
        <v>1</v>
      </c>
      <c r="D11" s="49">
        <v>1</v>
      </c>
      <c r="E11" s="37">
        <v>477.6</v>
      </c>
      <c r="F11" s="12">
        <v>40</v>
      </c>
      <c r="G11" s="1">
        <v>0</v>
      </c>
      <c r="H11" s="1">
        <v>0</v>
      </c>
      <c r="I11" s="1">
        <v>0</v>
      </c>
      <c r="J11" s="12">
        <v>0</v>
      </c>
      <c r="K11" s="1">
        <v>0</v>
      </c>
      <c r="L11" s="1">
        <v>5</v>
      </c>
      <c r="M11" s="12">
        <v>0</v>
      </c>
      <c r="N11" s="1">
        <v>0</v>
      </c>
      <c r="O11" s="12">
        <v>0</v>
      </c>
      <c r="P11" s="13">
        <v>0</v>
      </c>
      <c r="Q11" s="14">
        <v>0</v>
      </c>
      <c r="R11" s="8">
        <v>0</v>
      </c>
      <c r="S11" s="1">
        <v>0</v>
      </c>
      <c r="T11" s="17">
        <v>5</v>
      </c>
      <c r="U11" s="14">
        <v>0</v>
      </c>
      <c r="V11" s="11">
        <v>10</v>
      </c>
      <c r="W11" s="16">
        <v>10</v>
      </c>
      <c r="X11" s="17">
        <v>10</v>
      </c>
      <c r="Y11" s="13">
        <v>0</v>
      </c>
      <c r="Z11" s="15">
        <v>10</v>
      </c>
      <c r="AA11" s="16">
        <v>10</v>
      </c>
      <c r="AB11" s="1">
        <f>SUM(F11:AA11)</f>
        <v>100</v>
      </c>
      <c r="AC11" s="184">
        <v>0.43155829748423014</v>
      </c>
      <c r="AD11" s="184">
        <v>0.33748046850932095</v>
      </c>
      <c r="AE11" s="151"/>
      <c r="AF11" s="11">
        <v>5</v>
      </c>
      <c r="AG11" s="156" t="s">
        <v>542</v>
      </c>
      <c r="AH11" s="156">
        <v>3</v>
      </c>
      <c r="AI11" s="13">
        <v>477.6</v>
      </c>
      <c r="AJ11" s="37">
        <v>477.1</v>
      </c>
      <c r="AK11" s="37">
        <v>89.3</v>
      </c>
      <c r="AL11" s="37">
        <v>2.2</v>
      </c>
      <c r="AM11" s="37">
        <f t="shared" si="3"/>
        <v>8.5</v>
      </c>
      <c r="AN11" s="126" t="s">
        <v>491</v>
      </c>
      <c r="AO11" s="127">
        <v>1.98019801980198</v>
      </c>
      <c r="AP11" s="127">
        <v>0</v>
      </c>
      <c r="AQ11" s="127">
        <v>63.3663366336633</v>
      </c>
      <c r="AR11" s="127">
        <v>0</v>
      </c>
      <c r="AS11" s="127">
        <v>2.97029702970297</v>
      </c>
      <c r="AT11" s="127">
        <v>21.7821782178217</v>
      </c>
      <c r="AU11" s="127">
        <v>0</v>
      </c>
      <c r="AV11" s="127">
        <v>0</v>
      </c>
      <c r="AW11" s="127">
        <v>9.9009900990099</v>
      </c>
      <c r="AX11" s="127">
        <v>0</v>
      </c>
      <c r="AY11" s="127">
        <v>0</v>
      </c>
      <c r="AZ11" s="188">
        <f t="shared" si="0"/>
        <v>76.23762376237617</v>
      </c>
      <c r="BA11" s="60">
        <f t="shared" si="4"/>
        <v>3.5000000000000107</v>
      </c>
      <c r="BB11" s="127">
        <f t="shared" si="5"/>
        <v>2.156250000000004</v>
      </c>
      <c r="BC11" s="57">
        <f t="shared" si="7"/>
        <v>68.31683168316826</v>
      </c>
      <c r="BD11" s="127">
        <f t="shared" si="8"/>
        <v>1.34</v>
      </c>
      <c r="BE11" s="127">
        <f t="shared" si="6"/>
        <v>0</v>
      </c>
      <c r="BF11" s="128">
        <v>2.5557936377122137</v>
      </c>
      <c r="BG11" s="128">
        <v>1.34</v>
      </c>
      <c r="BH11" s="33">
        <v>0.015</v>
      </c>
      <c r="BI11" s="2">
        <v>62.85</v>
      </c>
      <c r="BJ11" s="2">
        <v>62.65</v>
      </c>
      <c r="BK11" s="2">
        <f t="shared" si="1"/>
        <v>62.75</v>
      </c>
      <c r="BL11" s="2">
        <v>12.95</v>
      </c>
      <c r="BM11" s="2">
        <v>14.5</v>
      </c>
      <c r="BN11" s="7">
        <f t="shared" si="2"/>
        <v>5064.568200161421</v>
      </c>
      <c r="BO11" s="1">
        <f t="shared" si="9"/>
        <v>12943.991183732158</v>
      </c>
    </row>
    <row r="12" spans="1:67" ht="12" customHeight="1">
      <c r="A12" s="167" t="s">
        <v>577</v>
      </c>
      <c r="B12" s="116" t="s">
        <v>563</v>
      </c>
      <c r="C12" s="49">
        <v>1</v>
      </c>
      <c r="D12" s="49">
        <v>1</v>
      </c>
      <c r="E12" s="37">
        <v>479.7</v>
      </c>
      <c r="F12" s="12">
        <v>10</v>
      </c>
      <c r="G12" s="1">
        <v>0</v>
      </c>
      <c r="H12" s="1">
        <v>0</v>
      </c>
      <c r="I12" s="1">
        <v>0</v>
      </c>
      <c r="J12" s="12">
        <v>0</v>
      </c>
      <c r="K12" s="1">
        <v>0</v>
      </c>
      <c r="L12" s="1">
        <v>0</v>
      </c>
      <c r="M12" s="12">
        <v>0</v>
      </c>
      <c r="N12" s="1">
        <v>0</v>
      </c>
      <c r="O12" s="12">
        <v>0</v>
      </c>
      <c r="P12" s="13">
        <v>0</v>
      </c>
      <c r="Q12" s="14">
        <v>0</v>
      </c>
      <c r="R12" s="8">
        <v>0</v>
      </c>
      <c r="S12" s="1">
        <v>0</v>
      </c>
      <c r="T12" s="17">
        <v>30</v>
      </c>
      <c r="U12" s="14">
        <v>15</v>
      </c>
      <c r="V12" s="11">
        <v>0</v>
      </c>
      <c r="W12" s="16">
        <v>0</v>
      </c>
      <c r="X12" s="17">
        <v>25</v>
      </c>
      <c r="Y12" s="13">
        <v>0</v>
      </c>
      <c r="Z12" s="15">
        <v>10</v>
      </c>
      <c r="AA12" s="16">
        <v>10</v>
      </c>
      <c r="AB12" s="1">
        <f>SUM(F12:AA12)</f>
        <v>100</v>
      </c>
      <c r="AC12" s="184">
        <v>0.5217653698124883</v>
      </c>
      <c r="AD12" s="184">
        <v>0.42414703052261266</v>
      </c>
      <c r="AE12" s="151"/>
      <c r="AF12" s="11">
        <v>5</v>
      </c>
      <c r="AG12" s="156" t="s">
        <v>542</v>
      </c>
      <c r="AH12" s="156">
        <v>3</v>
      </c>
      <c r="AI12" s="13">
        <v>479.7</v>
      </c>
      <c r="AJ12" s="37">
        <v>479.4</v>
      </c>
      <c r="AK12" s="37">
        <v>78</v>
      </c>
      <c r="AL12" s="37">
        <v>6.5</v>
      </c>
      <c r="AM12" s="37">
        <v>15</v>
      </c>
      <c r="AN12" s="126" t="s">
        <v>492</v>
      </c>
      <c r="AO12" s="127">
        <v>3.44827586206896</v>
      </c>
      <c r="AP12" s="127">
        <v>0</v>
      </c>
      <c r="AQ12" s="127">
        <v>50</v>
      </c>
      <c r="AR12" s="127">
        <v>0</v>
      </c>
      <c r="AS12" s="127">
        <v>7.75862068965517</v>
      </c>
      <c r="AT12" s="127">
        <v>28.4482758620689</v>
      </c>
      <c r="AU12" s="127">
        <v>0</v>
      </c>
      <c r="AV12" s="127">
        <v>0</v>
      </c>
      <c r="AW12" s="127">
        <v>10.3448275862068</v>
      </c>
      <c r="AX12" s="127">
        <v>0</v>
      </c>
      <c r="AY12" s="127">
        <v>0</v>
      </c>
      <c r="AZ12" s="188">
        <f t="shared" si="0"/>
        <v>68.10344827586196</v>
      </c>
      <c r="BA12" s="60">
        <f t="shared" si="4"/>
        <v>2.3939393939393963</v>
      </c>
      <c r="BB12" s="127">
        <f t="shared" si="5"/>
        <v>1.5777777777777842</v>
      </c>
      <c r="BC12" s="57">
        <f t="shared" si="7"/>
        <v>61.20689655172413</v>
      </c>
      <c r="BD12" s="127">
        <f t="shared" si="8"/>
        <v>1.167</v>
      </c>
      <c r="BE12" s="127">
        <f t="shared" si="6"/>
        <v>0</v>
      </c>
      <c r="BF12" s="128">
        <v>2.485581615450593</v>
      </c>
      <c r="BG12" s="128">
        <v>1.167</v>
      </c>
      <c r="BH12" s="33">
        <v>0.02</v>
      </c>
      <c r="BI12" s="2">
        <v>75.78</v>
      </c>
      <c r="BJ12" s="2">
        <v>75.97</v>
      </c>
      <c r="BK12" s="2">
        <f t="shared" si="1"/>
        <v>75.875</v>
      </c>
      <c r="BL12" s="2">
        <v>15.9</v>
      </c>
      <c r="BM12" s="2">
        <v>17.7</v>
      </c>
      <c r="BN12" s="7">
        <f t="shared" si="2"/>
        <v>4946.219035202086</v>
      </c>
      <c r="BO12" s="1">
        <f t="shared" si="9"/>
        <v>12294.231099890074</v>
      </c>
    </row>
    <row r="13" spans="1:67" ht="12" customHeight="1">
      <c r="A13" s="166" t="s">
        <v>578</v>
      </c>
      <c r="B13" s="116" t="s">
        <v>563</v>
      </c>
      <c r="C13" s="49">
        <v>1</v>
      </c>
      <c r="D13" s="49">
        <v>1</v>
      </c>
      <c r="E13" s="37">
        <v>481.5</v>
      </c>
      <c r="F13" s="12">
        <v>30</v>
      </c>
      <c r="G13" s="1">
        <v>25</v>
      </c>
      <c r="H13" s="1">
        <v>0</v>
      </c>
      <c r="I13" s="1">
        <v>0</v>
      </c>
      <c r="J13" s="12">
        <v>0</v>
      </c>
      <c r="K13" s="1">
        <v>0</v>
      </c>
      <c r="L13" s="1">
        <v>0</v>
      </c>
      <c r="M13" s="12">
        <v>0</v>
      </c>
      <c r="N13" s="1">
        <v>0</v>
      </c>
      <c r="O13" s="12">
        <v>0</v>
      </c>
      <c r="P13" s="13">
        <v>0</v>
      </c>
      <c r="Q13" s="14">
        <v>0</v>
      </c>
      <c r="R13" s="8">
        <v>5</v>
      </c>
      <c r="S13" s="1">
        <v>0</v>
      </c>
      <c r="T13" s="17">
        <v>10</v>
      </c>
      <c r="U13" s="14">
        <v>0</v>
      </c>
      <c r="V13" s="11">
        <v>0</v>
      </c>
      <c r="W13" s="16">
        <v>0</v>
      </c>
      <c r="X13" s="17">
        <v>15</v>
      </c>
      <c r="Y13" s="13">
        <v>0</v>
      </c>
      <c r="Z13" s="15">
        <v>5</v>
      </c>
      <c r="AA13" s="16">
        <v>10</v>
      </c>
      <c r="AB13" s="1">
        <f>SUM(F13:AA13)</f>
        <v>100</v>
      </c>
      <c r="AC13" s="184">
        <v>0.48650821870715055</v>
      </c>
      <c r="AD13" s="184">
        <v>0.3169703722913835</v>
      </c>
      <c r="AE13" s="151"/>
      <c r="AF13" s="11">
        <v>5</v>
      </c>
      <c r="AG13" s="156" t="s">
        <v>543</v>
      </c>
      <c r="AH13" s="156">
        <v>3</v>
      </c>
      <c r="AI13" s="13">
        <v>481.5</v>
      </c>
      <c r="AJ13" s="37">
        <v>482.5</v>
      </c>
      <c r="AK13" s="37">
        <v>87.5</v>
      </c>
      <c r="AL13" s="37">
        <v>2.9</v>
      </c>
      <c r="AM13" s="37">
        <f t="shared" si="3"/>
        <v>9.599999999999994</v>
      </c>
      <c r="AN13" s="126" t="s">
        <v>493</v>
      </c>
      <c r="AO13" s="127">
        <v>0</v>
      </c>
      <c r="AP13" s="127">
        <v>0</v>
      </c>
      <c r="AQ13" s="127">
        <v>64.3564356435643</v>
      </c>
      <c r="AR13" s="127">
        <v>0</v>
      </c>
      <c r="AS13" s="127">
        <v>4.95049504950495</v>
      </c>
      <c r="AT13" s="127">
        <v>23.7623762376237</v>
      </c>
      <c r="AU13" s="127">
        <v>0</v>
      </c>
      <c r="AV13" s="127">
        <v>0.99009900990099</v>
      </c>
      <c r="AW13" s="127">
        <v>5.94059405940594</v>
      </c>
      <c r="AX13" s="127">
        <v>0</v>
      </c>
      <c r="AY13" s="127">
        <v>0</v>
      </c>
      <c r="AZ13" s="188">
        <f t="shared" si="0"/>
        <v>75.24752475247519</v>
      </c>
      <c r="BA13" s="60">
        <f t="shared" si="4"/>
        <v>3.1666666666666723</v>
      </c>
      <c r="BB13" s="127">
        <f t="shared" si="5"/>
        <v>2.333333333333336</v>
      </c>
      <c r="BC13" s="57">
        <f t="shared" si="7"/>
        <v>69.30693069306925</v>
      </c>
      <c r="BD13" s="127">
        <f t="shared" si="8"/>
        <v>0.599</v>
      </c>
      <c r="BE13" s="127">
        <f t="shared" si="6"/>
        <v>0</v>
      </c>
      <c r="BF13" s="128">
        <v>2.5645228586755673</v>
      </c>
      <c r="BG13" s="128">
        <v>0.599</v>
      </c>
      <c r="BH13" s="33">
        <v>0.003</v>
      </c>
      <c r="BI13" s="2">
        <v>76.33</v>
      </c>
      <c r="BJ13" s="2">
        <v>76.42</v>
      </c>
      <c r="BK13" s="24">
        <f t="shared" si="1"/>
        <v>76.375</v>
      </c>
      <c r="BL13" s="2">
        <v>14.85</v>
      </c>
      <c r="BM13" s="2">
        <v>16.3</v>
      </c>
      <c r="BN13" s="7">
        <f t="shared" si="2"/>
        <v>5344.646606018195</v>
      </c>
      <c r="BO13" s="1">
        <f t="shared" si="9"/>
        <v>13706.468392676448</v>
      </c>
    </row>
    <row r="14" spans="1:67" ht="12" customHeight="1">
      <c r="A14" s="167" t="s">
        <v>579</v>
      </c>
      <c r="B14" s="116" t="s">
        <v>563</v>
      </c>
      <c r="C14" s="49">
        <v>1</v>
      </c>
      <c r="D14" s="49">
        <v>1</v>
      </c>
      <c r="E14" s="37">
        <v>483.25</v>
      </c>
      <c r="F14" s="12">
        <v>50</v>
      </c>
      <c r="G14" s="1">
        <v>0</v>
      </c>
      <c r="H14" s="1">
        <v>0</v>
      </c>
      <c r="I14" s="1">
        <v>0</v>
      </c>
      <c r="J14" s="12">
        <v>0</v>
      </c>
      <c r="K14" s="1">
        <v>0</v>
      </c>
      <c r="L14" s="1">
        <v>5</v>
      </c>
      <c r="M14" s="12">
        <v>0</v>
      </c>
      <c r="N14" s="1">
        <v>0</v>
      </c>
      <c r="O14" s="12">
        <v>0</v>
      </c>
      <c r="P14" s="13">
        <v>0</v>
      </c>
      <c r="Q14" s="14">
        <v>0</v>
      </c>
      <c r="R14" s="8">
        <v>0</v>
      </c>
      <c r="S14" s="1">
        <v>0</v>
      </c>
      <c r="T14" s="17">
        <v>0</v>
      </c>
      <c r="U14" s="14">
        <v>5</v>
      </c>
      <c r="V14" s="11">
        <v>10</v>
      </c>
      <c r="W14" s="16">
        <v>0</v>
      </c>
      <c r="X14" s="17">
        <v>10</v>
      </c>
      <c r="Y14" s="13">
        <v>0</v>
      </c>
      <c r="Z14" s="15">
        <v>10</v>
      </c>
      <c r="AA14" s="16">
        <v>10</v>
      </c>
      <c r="AB14" s="1">
        <f>SUM(F14:AA14)</f>
        <v>100</v>
      </c>
      <c r="AC14" s="184">
        <v>0.4306927656265349</v>
      </c>
      <c r="AD14" s="184">
        <v>0.23892203231783188</v>
      </c>
      <c r="AE14" s="151"/>
      <c r="AF14" s="11">
        <v>5</v>
      </c>
      <c r="AG14" s="156" t="s">
        <v>542</v>
      </c>
      <c r="AH14" s="156">
        <v>3</v>
      </c>
      <c r="AI14" s="13">
        <v>483.25</v>
      </c>
      <c r="AJ14" s="37">
        <v>484</v>
      </c>
      <c r="AK14" s="37">
        <v>86.6</v>
      </c>
      <c r="AL14" s="37">
        <v>0.4</v>
      </c>
      <c r="AM14" s="37">
        <f t="shared" si="3"/>
        <v>13</v>
      </c>
      <c r="AN14" s="126" t="s">
        <v>494</v>
      </c>
      <c r="AO14" s="127">
        <v>10</v>
      </c>
      <c r="AP14" s="127">
        <v>0</v>
      </c>
      <c r="AQ14" s="127">
        <v>66.3636363636363</v>
      </c>
      <c r="AR14" s="127">
        <v>0</v>
      </c>
      <c r="AS14" s="127">
        <v>5.45454545454545</v>
      </c>
      <c r="AT14" s="127">
        <v>10.9090909090909</v>
      </c>
      <c r="AU14" s="127">
        <v>0</v>
      </c>
      <c r="AV14" s="127">
        <v>0</v>
      </c>
      <c r="AW14" s="127">
        <v>7.27272727272727</v>
      </c>
      <c r="AX14" s="127">
        <v>0</v>
      </c>
      <c r="AY14" s="127">
        <v>0</v>
      </c>
      <c r="AZ14" s="188">
        <f t="shared" si="0"/>
        <v>79.09090909090902</v>
      </c>
      <c r="BA14" s="60">
        <f t="shared" si="4"/>
        <v>7.25</v>
      </c>
      <c r="BB14" s="127">
        <f t="shared" si="5"/>
        <v>4.5</v>
      </c>
      <c r="BC14" s="57">
        <f t="shared" si="7"/>
        <v>81.81818181818176</v>
      </c>
      <c r="BD14" s="127">
        <f t="shared" si="8"/>
        <v>3.703</v>
      </c>
      <c r="BE14" s="127">
        <f t="shared" si="6"/>
        <v>0</v>
      </c>
      <c r="BF14" s="128">
        <v>2.6633986928104574</v>
      </c>
      <c r="BG14" s="128">
        <v>3.703</v>
      </c>
      <c r="BH14" s="33">
        <v>0.072</v>
      </c>
      <c r="BI14" s="2">
        <v>79.36</v>
      </c>
      <c r="BJ14" s="2">
        <v>79.18</v>
      </c>
      <c r="BK14" s="24">
        <f t="shared" si="1"/>
        <v>79.27000000000001</v>
      </c>
      <c r="BL14" s="2">
        <v>15.8</v>
      </c>
      <c r="BM14" s="2">
        <v>17.7</v>
      </c>
      <c r="BN14" s="7">
        <f t="shared" si="2"/>
        <v>5201.443569553806</v>
      </c>
      <c r="BO14" s="1">
        <f t="shared" si="9"/>
        <v>13853.518003876967</v>
      </c>
    </row>
    <row r="15" spans="1:67" ht="12" customHeight="1">
      <c r="A15" s="166" t="s">
        <v>580</v>
      </c>
      <c r="B15" s="116" t="s">
        <v>563</v>
      </c>
      <c r="C15" s="49">
        <v>1</v>
      </c>
      <c r="D15" s="49">
        <v>1</v>
      </c>
      <c r="E15" s="37">
        <v>486</v>
      </c>
      <c r="F15" s="12">
        <v>0</v>
      </c>
      <c r="G15" s="1">
        <v>0</v>
      </c>
      <c r="H15" s="1">
        <v>0</v>
      </c>
      <c r="I15" s="1">
        <v>0</v>
      </c>
      <c r="J15" s="12">
        <v>0</v>
      </c>
      <c r="K15" s="1">
        <v>0</v>
      </c>
      <c r="L15" s="1">
        <v>0</v>
      </c>
      <c r="M15" s="12">
        <v>35</v>
      </c>
      <c r="N15" s="1">
        <v>0</v>
      </c>
      <c r="O15" s="12">
        <v>0</v>
      </c>
      <c r="P15" s="13">
        <v>0</v>
      </c>
      <c r="Q15" s="14">
        <v>0</v>
      </c>
      <c r="R15" s="8">
        <v>0</v>
      </c>
      <c r="S15" s="1">
        <v>0</v>
      </c>
      <c r="T15" s="17">
        <v>0</v>
      </c>
      <c r="U15" s="14">
        <v>0</v>
      </c>
      <c r="V15" s="11">
        <v>10</v>
      </c>
      <c r="W15" s="16">
        <v>0</v>
      </c>
      <c r="X15" s="17">
        <v>20</v>
      </c>
      <c r="Y15" s="13">
        <v>0</v>
      </c>
      <c r="Z15" s="15">
        <v>35</v>
      </c>
      <c r="AA15" s="16">
        <v>0</v>
      </c>
      <c r="AB15" s="1">
        <f>SUM(F15:AA15)</f>
        <v>100</v>
      </c>
      <c r="AC15" s="184">
        <v>0.20603762121548885</v>
      </c>
      <c r="AD15" s="184">
        <v>0.08323588116466253</v>
      </c>
      <c r="AE15" s="151"/>
      <c r="AF15" s="11">
        <v>5</v>
      </c>
      <c r="AG15" s="156" t="s">
        <v>542</v>
      </c>
      <c r="AH15" s="156">
        <v>3</v>
      </c>
      <c r="AI15" s="13">
        <v>486</v>
      </c>
      <c r="AJ15" s="37">
        <v>485.3</v>
      </c>
      <c r="AK15" s="37">
        <v>89.8</v>
      </c>
      <c r="AL15" s="37">
        <v>0.2</v>
      </c>
      <c r="AM15" s="37">
        <f t="shared" si="3"/>
        <v>10</v>
      </c>
      <c r="AN15" s="126" t="s">
        <v>495</v>
      </c>
      <c r="AO15" s="127">
        <v>4.95867768595041</v>
      </c>
      <c r="AP15" s="127">
        <v>0</v>
      </c>
      <c r="AQ15" s="127">
        <v>70.2479338842975</v>
      </c>
      <c r="AR15" s="127">
        <v>0</v>
      </c>
      <c r="AS15" s="127">
        <v>4.13223140495867</v>
      </c>
      <c r="AT15" s="127">
        <v>10.7438016528925</v>
      </c>
      <c r="AU15" s="127">
        <v>0</v>
      </c>
      <c r="AV15" s="127">
        <v>0</v>
      </c>
      <c r="AW15" s="127">
        <v>9.91735537190082</v>
      </c>
      <c r="AX15" s="127">
        <v>0</v>
      </c>
      <c r="AY15" s="127">
        <v>0</v>
      </c>
      <c r="AZ15" s="188">
        <f t="shared" si="0"/>
        <v>84.297520661157</v>
      </c>
      <c r="BA15" s="60">
        <f t="shared" si="4"/>
        <v>7.8461538461538884</v>
      </c>
      <c r="BB15" s="127">
        <f t="shared" si="5"/>
        <v>3.840000000000011</v>
      </c>
      <c r="BC15" s="57">
        <f t="shared" si="7"/>
        <v>79.33884297520657</v>
      </c>
      <c r="BD15" s="127">
        <f t="shared" si="8"/>
        <v>4.017</v>
      </c>
      <c r="BE15" s="127">
        <f t="shared" si="6"/>
        <v>0</v>
      </c>
      <c r="BF15" s="128">
        <v>2.661315220747144</v>
      </c>
      <c r="BG15" s="128">
        <v>4.017</v>
      </c>
      <c r="BH15" s="33">
        <v>0.067</v>
      </c>
      <c r="BI15" s="2">
        <v>76.41</v>
      </c>
      <c r="BJ15" s="2">
        <v>76.45</v>
      </c>
      <c r="BK15" s="24">
        <f t="shared" si="1"/>
        <v>76.43</v>
      </c>
      <c r="BL15" s="2">
        <v>14.5</v>
      </c>
      <c r="BM15" s="2">
        <v>15.8</v>
      </c>
      <c r="BN15" s="7">
        <f t="shared" si="2"/>
        <v>5482.783357245337</v>
      </c>
      <c r="BO15" s="1">
        <f t="shared" si="9"/>
        <v>14591.414800696144</v>
      </c>
    </row>
    <row r="16" spans="1:67" s="22" customFormat="1" ht="12" customHeight="1">
      <c r="A16" s="167" t="s">
        <v>581</v>
      </c>
      <c r="B16" s="116" t="s">
        <v>563</v>
      </c>
      <c r="C16" s="49">
        <v>1</v>
      </c>
      <c r="D16" s="49">
        <v>1</v>
      </c>
      <c r="E16" s="37">
        <v>486.6</v>
      </c>
      <c r="F16" s="12">
        <v>60</v>
      </c>
      <c r="G16" s="1">
        <v>0</v>
      </c>
      <c r="H16" s="1">
        <v>0</v>
      </c>
      <c r="I16" s="1">
        <v>0</v>
      </c>
      <c r="J16" s="12">
        <v>0</v>
      </c>
      <c r="K16" s="1">
        <v>0</v>
      </c>
      <c r="L16" s="1">
        <v>0</v>
      </c>
      <c r="M16" s="12">
        <v>0</v>
      </c>
      <c r="N16" s="1">
        <v>0</v>
      </c>
      <c r="O16" s="12">
        <v>0</v>
      </c>
      <c r="P16" s="13">
        <v>0</v>
      </c>
      <c r="Q16" s="14">
        <v>0</v>
      </c>
      <c r="R16" s="8">
        <v>0</v>
      </c>
      <c r="S16" s="1">
        <v>0</v>
      </c>
      <c r="T16" s="17">
        <v>10</v>
      </c>
      <c r="U16" s="14">
        <v>5</v>
      </c>
      <c r="V16" s="11">
        <v>0</v>
      </c>
      <c r="W16" s="16">
        <v>15</v>
      </c>
      <c r="X16" s="17">
        <v>10</v>
      </c>
      <c r="Y16" s="13">
        <v>0</v>
      </c>
      <c r="Z16" s="15">
        <v>0</v>
      </c>
      <c r="AA16" s="16">
        <v>0</v>
      </c>
      <c r="AB16" s="1">
        <f>SUM(F16:AA16)</f>
        <v>100</v>
      </c>
      <c r="AC16" s="184">
        <v>0.33406305569831257</v>
      </c>
      <c r="AD16" s="184">
        <v>0.2501560632616067</v>
      </c>
      <c r="AE16" s="151"/>
      <c r="AF16" s="11">
        <v>5</v>
      </c>
      <c r="AG16" s="156" t="s">
        <v>542</v>
      </c>
      <c r="AH16" s="156">
        <v>3</v>
      </c>
      <c r="AI16" s="13">
        <v>486.6</v>
      </c>
      <c r="AJ16" s="37">
        <v>486.6</v>
      </c>
      <c r="AK16" s="37">
        <v>92.8</v>
      </c>
      <c r="AL16" s="37">
        <v>0</v>
      </c>
      <c r="AM16" s="37">
        <f t="shared" si="3"/>
        <v>7.200000000000003</v>
      </c>
      <c r="AN16" s="130" t="s">
        <v>496</v>
      </c>
      <c r="AO16" s="127">
        <v>4.95049504950495</v>
      </c>
      <c r="AP16" s="127">
        <v>0</v>
      </c>
      <c r="AQ16" s="127">
        <v>73.2673267326732</v>
      </c>
      <c r="AR16" s="127">
        <v>0</v>
      </c>
      <c r="AS16" s="127">
        <v>0</v>
      </c>
      <c r="AT16" s="127">
        <v>18.8118811881188</v>
      </c>
      <c r="AU16" s="127">
        <v>0</v>
      </c>
      <c r="AV16" s="127">
        <v>0</v>
      </c>
      <c r="AW16" s="127">
        <v>2.97029702970297</v>
      </c>
      <c r="AX16" s="127">
        <v>0</v>
      </c>
      <c r="AY16" s="127">
        <v>0</v>
      </c>
      <c r="AZ16" s="188">
        <f t="shared" si="0"/>
        <v>76.23762376237617</v>
      </c>
      <c r="BA16" s="60">
        <f>(AQ16+AW16+AS16)/(AT16)</f>
        <v>4.052631578947367</v>
      </c>
      <c r="BB16" s="127">
        <f t="shared" si="5"/>
        <v>3.59090909090909</v>
      </c>
      <c r="BC16" s="57">
        <f t="shared" si="7"/>
        <v>78.21782178217815</v>
      </c>
      <c r="BD16" s="127">
        <f t="shared" si="8"/>
        <v>4.062</v>
      </c>
      <c r="BE16" s="127">
        <f t="shared" si="6"/>
        <v>0</v>
      </c>
      <c r="BF16" s="128">
        <v>2.7249233727988464</v>
      </c>
      <c r="BG16" s="128">
        <v>4.062</v>
      </c>
      <c r="BH16" s="33">
        <v>0.27</v>
      </c>
      <c r="BI16" s="2">
        <v>74.3</v>
      </c>
      <c r="BJ16" s="2">
        <v>74.57</v>
      </c>
      <c r="BK16" s="2">
        <f t="shared" si="1"/>
        <v>74.435</v>
      </c>
      <c r="BL16" s="2">
        <v>13.35</v>
      </c>
      <c r="BM16" s="2">
        <v>14.9</v>
      </c>
      <c r="BN16" s="7">
        <f t="shared" si="2"/>
        <v>5819.781078967944</v>
      </c>
      <c r="BO16" s="1">
        <f t="shared" si="9"/>
        <v>15858.45748665224</v>
      </c>
    </row>
    <row r="17" spans="1:67" s="22" customFormat="1" ht="12" customHeight="1">
      <c r="A17" s="166" t="s">
        <v>582</v>
      </c>
      <c r="B17" s="116" t="s">
        <v>563</v>
      </c>
      <c r="C17" s="49">
        <v>1</v>
      </c>
      <c r="D17" s="49">
        <v>0</v>
      </c>
      <c r="E17" s="37">
        <v>489</v>
      </c>
      <c r="F17" s="12">
        <v>30</v>
      </c>
      <c r="G17" s="1">
        <v>0</v>
      </c>
      <c r="H17" s="1">
        <v>0</v>
      </c>
      <c r="I17" s="1">
        <v>10</v>
      </c>
      <c r="J17" s="12">
        <v>0</v>
      </c>
      <c r="K17" s="1">
        <v>0</v>
      </c>
      <c r="L17" s="1">
        <v>0</v>
      </c>
      <c r="M17" s="12">
        <v>0</v>
      </c>
      <c r="N17" s="1">
        <v>0</v>
      </c>
      <c r="O17" s="12">
        <v>0</v>
      </c>
      <c r="P17" s="13">
        <v>0</v>
      </c>
      <c r="Q17" s="14">
        <v>0</v>
      </c>
      <c r="R17" s="8">
        <v>0</v>
      </c>
      <c r="S17" s="1">
        <v>0</v>
      </c>
      <c r="T17" s="17">
        <v>10</v>
      </c>
      <c r="U17" s="14">
        <v>5</v>
      </c>
      <c r="V17" s="11">
        <v>0</v>
      </c>
      <c r="W17" s="16">
        <v>5</v>
      </c>
      <c r="X17" s="17">
        <v>15</v>
      </c>
      <c r="Y17" s="13">
        <v>0</v>
      </c>
      <c r="Z17" s="15">
        <v>15</v>
      </c>
      <c r="AA17" s="16">
        <v>10</v>
      </c>
      <c r="AB17" s="1">
        <f>SUM(F17:AA17)</f>
        <v>100</v>
      </c>
      <c r="AC17" s="185"/>
      <c r="AD17" s="185"/>
      <c r="AE17" s="151"/>
      <c r="AF17" s="11">
        <v>4</v>
      </c>
      <c r="AG17" s="151" t="s">
        <v>544</v>
      </c>
      <c r="AH17" s="151">
        <v>2</v>
      </c>
      <c r="AI17" s="13">
        <v>489</v>
      </c>
      <c r="AJ17" s="37">
        <v>487.9</v>
      </c>
      <c r="AK17" s="37">
        <v>94.5</v>
      </c>
      <c r="AL17" s="37">
        <v>0</v>
      </c>
      <c r="AM17" s="37">
        <f t="shared" si="3"/>
        <v>5.5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188"/>
      <c r="BA17" s="60"/>
      <c r="BB17" s="127"/>
      <c r="BC17" s="127"/>
      <c r="BD17" s="127"/>
      <c r="BE17" s="127"/>
      <c r="BF17" s="1"/>
      <c r="BG17" s="1"/>
      <c r="BH17" s="129"/>
      <c r="BI17" s="2">
        <v>76.49</v>
      </c>
      <c r="BJ17" s="2">
        <v>76.51</v>
      </c>
      <c r="BK17" s="24">
        <f t="shared" si="1"/>
        <v>76.5</v>
      </c>
      <c r="BL17" s="2">
        <v>14.3</v>
      </c>
      <c r="BM17" s="2">
        <v>15.75</v>
      </c>
      <c r="BN17" s="7">
        <f t="shared" si="2"/>
        <v>5567.68558951965</v>
      </c>
      <c r="BO17" s="1"/>
    </row>
    <row r="18" spans="1:67" s="22" customFormat="1" ht="12" customHeight="1">
      <c r="A18" s="167" t="s">
        <v>583</v>
      </c>
      <c r="B18" s="116" t="s">
        <v>563</v>
      </c>
      <c r="C18" s="49">
        <v>1</v>
      </c>
      <c r="D18" s="49">
        <v>1</v>
      </c>
      <c r="E18" s="37">
        <v>491.5</v>
      </c>
      <c r="F18" s="12">
        <v>0</v>
      </c>
      <c r="G18" s="1">
        <v>0</v>
      </c>
      <c r="H18" s="1">
        <v>0</v>
      </c>
      <c r="I18" s="1">
        <v>0</v>
      </c>
      <c r="J18" s="12">
        <v>0</v>
      </c>
      <c r="K18" s="1">
        <v>0</v>
      </c>
      <c r="L18" s="1">
        <v>0</v>
      </c>
      <c r="M18" s="12">
        <v>30</v>
      </c>
      <c r="N18" s="1">
        <v>0</v>
      </c>
      <c r="O18" s="12">
        <v>0</v>
      </c>
      <c r="P18" s="13">
        <v>0</v>
      </c>
      <c r="Q18" s="14">
        <v>0</v>
      </c>
      <c r="R18" s="8">
        <v>0</v>
      </c>
      <c r="S18" s="1">
        <v>0</v>
      </c>
      <c r="T18" s="17">
        <v>0</v>
      </c>
      <c r="U18" s="14">
        <v>5</v>
      </c>
      <c r="V18" s="11">
        <v>5</v>
      </c>
      <c r="W18" s="16">
        <v>0</v>
      </c>
      <c r="X18" s="17">
        <v>15</v>
      </c>
      <c r="Y18" s="13">
        <v>0</v>
      </c>
      <c r="Z18" s="15">
        <v>35</v>
      </c>
      <c r="AA18" s="16">
        <v>10</v>
      </c>
      <c r="AB18" s="1">
        <f>SUM(F18:AA18)</f>
        <v>100</v>
      </c>
      <c r="AC18" s="185"/>
      <c r="AD18" s="185"/>
      <c r="AE18" s="151"/>
      <c r="AF18" s="11">
        <v>4</v>
      </c>
      <c r="AG18" s="151" t="s">
        <v>544</v>
      </c>
      <c r="AH18" s="151">
        <v>2</v>
      </c>
      <c r="AI18" s="169">
        <v>491.5</v>
      </c>
      <c r="AJ18" s="170">
        <v>491.1</v>
      </c>
      <c r="AK18" s="170">
        <v>94.9</v>
      </c>
      <c r="AL18" s="170">
        <v>0</v>
      </c>
      <c r="AM18" s="61">
        <f t="shared" si="3"/>
        <v>5.099999999999994</v>
      </c>
      <c r="AN18" s="126" t="s">
        <v>497</v>
      </c>
      <c r="AO18" s="127">
        <v>8.91089108910891</v>
      </c>
      <c r="AP18" s="127">
        <v>0</v>
      </c>
      <c r="AQ18" s="127">
        <v>76.2376237623762</v>
      </c>
      <c r="AR18" s="127">
        <v>0</v>
      </c>
      <c r="AS18" s="127">
        <v>0.99009900990099</v>
      </c>
      <c r="AT18" s="127">
        <v>3.96039603960396</v>
      </c>
      <c r="AU18" s="127">
        <v>0</v>
      </c>
      <c r="AV18" s="127">
        <v>0</v>
      </c>
      <c r="AW18" s="127">
        <v>9.9009900990099</v>
      </c>
      <c r="AX18" s="127">
        <v>0</v>
      </c>
      <c r="AY18" s="127">
        <v>0</v>
      </c>
      <c r="AZ18" s="188">
        <f t="shared" si="0"/>
        <v>87.12871287128709</v>
      </c>
      <c r="BA18" s="60">
        <f t="shared" si="4"/>
        <v>21.999999999999993</v>
      </c>
      <c r="BB18" s="127">
        <f aca="true" t="shared" si="10" ref="BB18:BB23">(AO18+AP18+AQ18+AS18)/(AT18+AU18+AW18)</f>
        <v>6.214285714285713</v>
      </c>
      <c r="BC18" s="57">
        <f t="shared" si="7"/>
        <v>86.1386138613861</v>
      </c>
      <c r="BD18" s="127">
        <f t="shared" si="8"/>
        <v>1.083</v>
      </c>
      <c r="BE18" s="127">
        <f t="shared" si="6"/>
        <v>0</v>
      </c>
      <c r="BF18" s="128">
        <v>2.5894238358326755</v>
      </c>
      <c r="BG18" s="128">
        <v>1.083</v>
      </c>
      <c r="BH18" s="33">
        <v>0.007</v>
      </c>
      <c r="BI18" s="2">
        <v>69.71</v>
      </c>
      <c r="BJ18" s="2">
        <v>69.78</v>
      </c>
      <c r="BK18" s="2">
        <f t="shared" si="1"/>
        <v>69.745</v>
      </c>
      <c r="BL18" s="2">
        <v>13</v>
      </c>
      <c r="BM18" s="2">
        <v>14.45</v>
      </c>
      <c r="BN18" s="7">
        <f t="shared" si="2"/>
        <v>5606.511254019293</v>
      </c>
      <c r="BO18" s="1">
        <f aca="true" t="shared" si="11" ref="BO18:BO71">BN18*BF18</f>
        <v>14517.633877021703</v>
      </c>
    </row>
    <row r="19" spans="1:67" s="22" customFormat="1" ht="12" customHeight="1">
      <c r="A19" s="166" t="s">
        <v>584</v>
      </c>
      <c r="B19" s="116" t="s">
        <v>563</v>
      </c>
      <c r="C19" s="49">
        <v>1</v>
      </c>
      <c r="D19" s="49">
        <v>1</v>
      </c>
      <c r="E19" s="37">
        <v>493.4</v>
      </c>
      <c r="F19" s="12">
        <v>0</v>
      </c>
      <c r="G19" s="1">
        <v>0</v>
      </c>
      <c r="H19" s="1">
        <v>0</v>
      </c>
      <c r="I19" s="1">
        <v>0</v>
      </c>
      <c r="J19" s="12">
        <v>0</v>
      </c>
      <c r="K19" s="1">
        <v>0</v>
      </c>
      <c r="L19" s="1">
        <v>0</v>
      </c>
      <c r="M19" s="12">
        <v>55</v>
      </c>
      <c r="N19" s="1">
        <v>0</v>
      </c>
      <c r="O19" s="12">
        <v>0</v>
      </c>
      <c r="P19" s="13">
        <v>0</v>
      </c>
      <c r="Q19" s="14">
        <v>0</v>
      </c>
      <c r="R19" s="8">
        <v>0</v>
      </c>
      <c r="S19" s="1">
        <v>0</v>
      </c>
      <c r="T19" s="17">
        <v>0</v>
      </c>
      <c r="U19" s="14">
        <v>5</v>
      </c>
      <c r="V19" s="11">
        <v>5</v>
      </c>
      <c r="W19" s="16">
        <v>0</v>
      </c>
      <c r="X19" s="17">
        <v>10</v>
      </c>
      <c r="Y19" s="13">
        <v>0</v>
      </c>
      <c r="Z19" s="15">
        <v>10</v>
      </c>
      <c r="AA19" s="16">
        <v>15</v>
      </c>
      <c r="AB19" s="1">
        <f>SUM(F19:AA19)</f>
        <v>100</v>
      </c>
      <c r="AC19" s="185"/>
      <c r="AD19" s="185"/>
      <c r="AE19" s="151"/>
      <c r="AF19" s="11">
        <v>2</v>
      </c>
      <c r="AG19" s="151" t="s">
        <v>544</v>
      </c>
      <c r="AH19" s="151">
        <v>2</v>
      </c>
      <c r="AI19" s="13">
        <v>493.4</v>
      </c>
      <c r="AJ19" s="37">
        <v>491.2</v>
      </c>
      <c r="AK19" s="37">
        <v>93.5</v>
      </c>
      <c r="AL19" s="37">
        <v>0.1</v>
      </c>
      <c r="AM19" s="37">
        <f t="shared" si="3"/>
        <v>6.400000000000006</v>
      </c>
      <c r="AN19" s="126" t="s">
        <v>498</v>
      </c>
      <c r="AO19" s="127">
        <v>78.2178217821782</v>
      </c>
      <c r="AP19" s="127">
        <v>0</v>
      </c>
      <c r="AQ19" s="127">
        <v>11.8811881188118</v>
      </c>
      <c r="AR19" s="127">
        <v>0</v>
      </c>
      <c r="AS19" s="127">
        <v>6.93069306930693</v>
      </c>
      <c r="AT19" s="127">
        <v>0.99009900990099</v>
      </c>
      <c r="AU19" s="127">
        <v>0</v>
      </c>
      <c r="AV19" s="127">
        <v>0</v>
      </c>
      <c r="AW19" s="127">
        <v>1.98019801980198</v>
      </c>
      <c r="AX19" s="127">
        <v>0</v>
      </c>
      <c r="AY19" s="127">
        <v>0</v>
      </c>
      <c r="AZ19" s="188">
        <f t="shared" si="0"/>
        <v>20.792079207920708</v>
      </c>
      <c r="BA19" s="60">
        <f>(AQ19+AW19+AS19)/(AT19)</f>
        <v>20.99999999999992</v>
      </c>
      <c r="BB19" s="127">
        <f t="shared" si="10"/>
        <v>32.66666666666664</v>
      </c>
      <c r="BC19" s="57">
        <f t="shared" si="7"/>
        <v>97.02970297029694</v>
      </c>
      <c r="BD19" s="127">
        <f t="shared" si="8"/>
        <v>0.771</v>
      </c>
      <c r="BE19" s="127">
        <f t="shared" si="6"/>
        <v>0</v>
      </c>
      <c r="BF19" s="128">
        <v>2.593374801099378</v>
      </c>
      <c r="BG19" s="128">
        <v>0.771</v>
      </c>
      <c r="BH19" s="33">
        <v>0.015</v>
      </c>
      <c r="BI19" s="2">
        <v>74.13</v>
      </c>
      <c r="BJ19" s="2">
        <v>74.16</v>
      </c>
      <c r="BK19" s="2">
        <f t="shared" si="1"/>
        <v>74.145</v>
      </c>
      <c r="BL19" s="2">
        <v>14.05</v>
      </c>
      <c r="BM19" s="2">
        <v>16.1</v>
      </c>
      <c r="BN19" s="7">
        <f t="shared" si="2"/>
        <v>5496.293550778354</v>
      </c>
      <c r="BO19" s="1">
        <f t="shared" si="11"/>
        <v>14253.949194033607</v>
      </c>
    </row>
    <row r="20" spans="1:67" s="22" customFormat="1" ht="12" customHeight="1">
      <c r="A20" s="167" t="s">
        <v>585</v>
      </c>
      <c r="B20" s="116" t="s">
        <v>563</v>
      </c>
      <c r="C20" s="49">
        <v>1</v>
      </c>
      <c r="D20" s="49">
        <v>1</v>
      </c>
      <c r="E20" s="37">
        <v>497</v>
      </c>
      <c r="F20" s="12">
        <v>35</v>
      </c>
      <c r="G20" s="1">
        <v>0</v>
      </c>
      <c r="H20" s="1">
        <v>0</v>
      </c>
      <c r="I20" s="1">
        <v>0</v>
      </c>
      <c r="J20" s="12">
        <v>0</v>
      </c>
      <c r="K20" s="1">
        <v>0</v>
      </c>
      <c r="L20" s="1">
        <v>0</v>
      </c>
      <c r="M20" s="12">
        <v>0</v>
      </c>
      <c r="N20" s="1">
        <v>0</v>
      </c>
      <c r="O20" s="12">
        <v>0</v>
      </c>
      <c r="P20" s="13">
        <v>0</v>
      </c>
      <c r="Q20" s="14">
        <v>0</v>
      </c>
      <c r="R20" s="8">
        <v>0</v>
      </c>
      <c r="S20" s="1">
        <v>0</v>
      </c>
      <c r="T20" s="17">
        <v>10</v>
      </c>
      <c r="U20" s="14">
        <v>0</v>
      </c>
      <c r="V20" s="11">
        <v>0</v>
      </c>
      <c r="W20" s="16">
        <v>10</v>
      </c>
      <c r="X20" s="17">
        <v>20</v>
      </c>
      <c r="Y20" s="13">
        <v>0</v>
      </c>
      <c r="Z20" s="15">
        <v>10</v>
      </c>
      <c r="AA20" s="16">
        <v>15</v>
      </c>
      <c r="AB20" s="1">
        <f>SUM(F20:AA20)</f>
        <v>100</v>
      </c>
      <c r="AC20" s="185"/>
      <c r="AD20" s="185"/>
      <c r="AE20" s="151"/>
      <c r="AF20" s="11">
        <v>4</v>
      </c>
      <c r="AG20" s="151" t="s">
        <v>544</v>
      </c>
      <c r="AH20" s="151">
        <v>2</v>
      </c>
      <c r="AI20" s="13">
        <v>497</v>
      </c>
      <c r="AJ20" s="37">
        <v>497</v>
      </c>
      <c r="AK20" s="37">
        <v>76.3</v>
      </c>
      <c r="AL20" s="37">
        <v>16.1</v>
      </c>
      <c r="AM20" s="37">
        <f t="shared" si="3"/>
        <v>7.599999999999994</v>
      </c>
      <c r="AN20" s="126" t="s">
        <v>499</v>
      </c>
      <c r="AO20" s="127">
        <v>7.4074074074074</v>
      </c>
      <c r="AP20" s="127">
        <v>0</v>
      </c>
      <c r="AQ20" s="127">
        <v>60.1851851851851</v>
      </c>
      <c r="AR20" s="127">
        <v>0</v>
      </c>
      <c r="AS20" s="127">
        <v>3.7037037037037</v>
      </c>
      <c r="AT20" s="127">
        <v>20.3703703703703</v>
      </c>
      <c r="AU20" s="127">
        <v>0</v>
      </c>
      <c r="AV20" s="127">
        <v>0</v>
      </c>
      <c r="AW20" s="127">
        <v>8.33333333333333</v>
      </c>
      <c r="AX20" s="127">
        <v>0</v>
      </c>
      <c r="AY20" s="127">
        <v>0</v>
      </c>
      <c r="AZ20" s="188">
        <f t="shared" si="0"/>
        <v>72.22222222222213</v>
      </c>
      <c r="BA20" s="60">
        <f aca="true" t="shared" si="12" ref="BA20:BA83">(AQ20+AW20+AS20)/(AT20)</f>
        <v>3.5454545454545534</v>
      </c>
      <c r="BB20" s="127">
        <f t="shared" si="10"/>
        <v>2.483870967741938</v>
      </c>
      <c r="BC20" s="57">
        <f t="shared" si="7"/>
        <v>71.29629629629619</v>
      </c>
      <c r="BD20" s="127">
        <f t="shared" si="8"/>
        <v>2.688</v>
      </c>
      <c r="BE20" s="127">
        <f t="shared" si="6"/>
        <v>0</v>
      </c>
      <c r="BF20" s="128">
        <v>2.6419448659585227</v>
      </c>
      <c r="BG20" s="128">
        <v>2.688</v>
      </c>
      <c r="BH20" s="33">
        <v>0.027</v>
      </c>
      <c r="BI20" s="2">
        <v>67.15</v>
      </c>
      <c r="BJ20" s="2">
        <v>67.06</v>
      </c>
      <c r="BK20" s="2">
        <f t="shared" si="1"/>
        <v>67.105</v>
      </c>
      <c r="BL20" s="2">
        <v>12.6</v>
      </c>
      <c r="BM20" s="2">
        <v>14.15</v>
      </c>
      <c r="BN20" s="7">
        <f t="shared" si="2"/>
        <v>5573.504983388705</v>
      </c>
      <c r="BO20" s="1">
        <f t="shared" si="11"/>
        <v>14724.89287625803</v>
      </c>
    </row>
    <row r="21" spans="1:67" s="22" customFormat="1" ht="12" customHeight="1">
      <c r="A21" s="166" t="s">
        <v>586</v>
      </c>
      <c r="B21" s="116" t="s">
        <v>563</v>
      </c>
      <c r="C21" s="49">
        <v>1</v>
      </c>
      <c r="D21" s="49">
        <v>1</v>
      </c>
      <c r="E21" s="37">
        <v>498.6</v>
      </c>
      <c r="F21" s="12">
        <v>25</v>
      </c>
      <c r="G21" s="1">
        <v>0</v>
      </c>
      <c r="H21" s="1">
        <v>0</v>
      </c>
      <c r="I21" s="1">
        <v>0</v>
      </c>
      <c r="J21" s="12">
        <v>0</v>
      </c>
      <c r="K21" s="1">
        <v>0</v>
      </c>
      <c r="L21" s="1">
        <v>0</v>
      </c>
      <c r="M21" s="12">
        <v>15</v>
      </c>
      <c r="N21" s="1">
        <v>0</v>
      </c>
      <c r="O21" s="12">
        <v>0</v>
      </c>
      <c r="P21" s="13">
        <v>0</v>
      </c>
      <c r="Q21" s="14">
        <v>0</v>
      </c>
      <c r="R21" s="8">
        <v>0</v>
      </c>
      <c r="S21" s="1">
        <v>0</v>
      </c>
      <c r="T21" s="17">
        <v>0</v>
      </c>
      <c r="U21" s="14">
        <v>0</v>
      </c>
      <c r="V21" s="11">
        <v>0</v>
      </c>
      <c r="W21" s="16">
        <v>0</v>
      </c>
      <c r="X21" s="17">
        <v>5</v>
      </c>
      <c r="Y21" s="13">
        <v>0</v>
      </c>
      <c r="Z21" s="15">
        <v>30</v>
      </c>
      <c r="AA21" s="16">
        <v>25</v>
      </c>
      <c r="AB21" s="1">
        <f>SUM(F21:AA21)</f>
        <v>100</v>
      </c>
      <c r="AC21" s="185"/>
      <c r="AD21" s="185"/>
      <c r="AE21" s="151"/>
      <c r="AF21" s="11">
        <v>3</v>
      </c>
      <c r="AG21" s="151" t="s">
        <v>544</v>
      </c>
      <c r="AH21" s="151">
        <v>2</v>
      </c>
      <c r="AI21" s="13">
        <v>498.6</v>
      </c>
      <c r="AJ21" s="37">
        <v>500.3</v>
      </c>
      <c r="AK21" s="37">
        <v>87.1</v>
      </c>
      <c r="AL21" s="37">
        <v>5.7</v>
      </c>
      <c r="AM21" s="37">
        <f t="shared" si="3"/>
        <v>7.200000000000003</v>
      </c>
      <c r="AN21" s="126" t="s">
        <v>500</v>
      </c>
      <c r="AO21" s="127">
        <v>44.8598130841121</v>
      </c>
      <c r="AP21" s="127">
        <v>0</v>
      </c>
      <c r="AQ21" s="127">
        <v>44.8598130841121</v>
      </c>
      <c r="AR21" s="127">
        <v>0</v>
      </c>
      <c r="AS21" s="127">
        <v>3.73831775700934</v>
      </c>
      <c r="AT21" s="127">
        <v>1.86915887850467</v>
      </c>
      <c r="AU21" s="127">
        <v>0</v>
      </c>
      <c r="AV21" s="127">
        <v>0</v>
      </c>
      <c r="AW21" s="127">
        <v>4.67289719626168</v>
      </c>
      <c r="AX21" s="127">
        <v>0</v>
      </c>
      <c r="AY21" s="127">
        <v>0</v>
      </c>
      <c r="AZ21" s="188">
        <f t="shared" si="0"/>
        <v>53.27102803738312</v>
      </c>
      <c r="BA21" s="60">
        <f t="shared" si="12"/>
        <v>28.500000000000014</v>
      </c>
      <c r="BB21" s="127">
        <f t="shared" si="10"/>
        <v>14.28571428571428</v>
      </c>
      <c r="BC21" s="57">
        <f t="shared" si="7"/>
        <v>93.45794392523354</v>
      </c>
      <c r="BD21" s="127">
        <f t="shared" si="8"/>
        <v>5.128</v>
      </c>
      <c r="BE21" s="127">
        <f t="shared" si="6"/>
        <v>0</v>
      </c>
      <c r="BF21" s="128">
        <v>2.720255753002506</v>
      </c>
      <c r="BG21" s="128">
        <v>5.128</v>
      </c>
      <c r="BH21" s="33">
        <v>2.954</v>
      </c>
      <c r="BI21" s="2">
        <v>74</v>
      </c>
      <c r="BJ21" s="2">
        <v>73.86</v>
      </c>
      <c r="BK21" s="2">
        <f t="shared" si="1"/>
        <v>73.93</v>
      </c>
      <c r="BL21" s="2">
        <v>13.8</v>
      </c>
      <c r="BM21" s="2">
        <v>15.2</v>
      </c>
      <c r="BN21" s="7">
        <f t="shared" si="2"/>
        <v>5583.836858006043</v>
      </c>
      <c r="BO21" s="1">
        <f t="shared" si="11"/>
        <v>15189.464336818377</v>
      </c>
    </row>
    <row r="22" spans="1:67" s="22" customFormat="1" ht="12" customHeight="1">
      <c r="A22" s="167" t="s">
        <v>587</v>
      </c>
      <c r="B22" s="116" t="s">
        <v>563</v>
      </c>
      <c r="C22" s="49">
        <v>1</v>
      </c>
      <c r="D22" s="49">
        <v>1</v>
      </c>
      <c r="E22" s="37">
        <v>500.1</v>
      </c>
      <c r="F22" s="12">
        <v>30</v>
      </c>
      <c r="G22" s="1">
        <v>0</v>
      </c>
      <c r="H22" s="1">
        <v>0</v>
      </c>
      <c r="I22" s="1">
        <v>0</v>
      </c>
      <c r="J22" s="12">
        <v>0</v>
      </c>
      <c r="K22" s="1">
        <v>0</v>
      </c>
      <c r="L22" s="1">
        <v>0</v>
      </c>
      <c r="M22" s="12">
        <v>15</v>
      </c>
      <c r="N22" s="1">
        <v>0</v>
      </c>
      <c r="O22" s="12">
        <v>0</v>
      </c>
      <c r="P22" s="13">
        <v>0</v>
      </c>
      <c r="Q22" s="14">
        <v>0</v>
      </c>
      <c r="R22" s="8">
        <v>0</v>
      </c>
      <c r="S22" s="1">
        <v>0</v>
      </c>
      <c r="T22" s="17">
        <v>10</v>
      </c>
      <c r="U22" s="14">
        <v>0</v>
      </c>
      <c r="V22" s="11">
        <v>0</v>
      </c>
      <c r="W22" s="16">
        <v>15</v>
      </c>
      <c r="X22" s="17">
        <v>15</v>
      </c>
      <c r="Y22" s="13">
        <v>0</v>
      </c>
      <c r="Z22" s="15">
        <v>15</v>
      </c>
      <c r="AA22" s="16">
        <v>0</v>
      </c>
      <c r="AB22" s="1">
        <f>SUM(F22:AA22)</f>
        <v>100</v>
      </c>
      <c r="AC22" s="185"/>
      <c r="AD22" s="185"/>
      <c r="AE22" s="151"/>
      <c r="AF22" s="11">
        <v>3</v>
      </c>
      <c r="AG22" s="151" t="s">
        <v>544</v>
      </c>
      <c r="AH22" s="151">
        <v>2</v>
      </c>
      <c r="AI22" s="169">
        <v>500.1</v>
      </c>
      <c r="AJ22" s="61">
        <v>500.3</v>
      </c>
      <c r="AK22" s="61">
        <v>87.1</v>
      </c>
      <c r="AL22" s="61">
        <v>5.7</v>
      </c>
      <c r="AM22" s="61">
        <f t="shared" si="3"/>
        <v>7.200000000000003</v>
      </c>
      <c r="AN22" s="126" t="s">
        <v>501</v>
      </c>
      <c r="AO22" s="127">
        <v>61.0294117647058</v>
      </c>
      <c r="AP22" s="127">
        <v>0</v>
      </c>
      <c r="AQ22" s="127">
        <v>25</v>
      </c>
      <c r="AR22" s="127">
        <v>0</v>
      </c>
      <c r="AS22" s="127">
        <v>0.735294117647058</v>
      </c>
      <c r="AT22" s="127">
        <v>5.88235294117647</v>
      </c>
      <c r="AU22" s="127">
        <v>0</v>
      </c>
      <c r="AV22" s="127">
        <v>0</v>
      </c>
      <c r="AW22" s="127">
        <v>6.61764705882353</v>
      </c>
      <c r="AX22" s="127">
        <v>0</v>
      </c>
      <c r="AY22" s="127">
        <v>0.735294117647058</v>
      </c>
      <c r="AZ22" s="188">
        <f t="shared" si="0"/>
        <v>32.35294117647059</v>
      </c>
      <c r="BA22" s="60">
        <f t="shared" si="12"/>
        <v>5.5</v>
      </c>
      <c r="BB22" s="127">
        <f t="shared" si="10"/>
        <v>6.941176470588228</v>
      </c>
      <c r="BC22" s="57">
        <f t="shared" si="7"/>
        <v>86.76470588235286</v>
      </c>
      <c r="BD22" s="127">
        <f t="shared" si="8"/>
        <v>5.022</v>
      </c>
      <c r="BE22" s="127">
        <f t="shared" si="6"/>
        <v>0</v>
      </c>
      <c r="BF22" s="128">
        <v>2.6951713566188547</v>
      </c>
      <c r="BG22" s="128">
        <v>5.022</v>
      </c>
      <c r="BH22" s="33">
        <v>1</v>
      </c>
      <c r="BI22" s="2">
        <v>41.61</v>
      </c>
      <c r="BJ22" s="2">
        <v>42.12</v>
      </c>
      <c r="BK22" s="2">
        <f t="shared" si="1"/>
        <v>41.864999999999995</v>
      </c>
      <c r="BL22" s="2">
        <v>7.8</v>
      </c>
      <c r="BM22" s="2">
        <v>9.7</v>
      </c>
      <c r="BN22" s="7">
        <f t="shared" si="2"/>
        <v>5782.458563535911</v>
      </c>
      <c r="BO22" s="1">
        <f t="shared" si="11"/>
        <v>15584.716691277394</v>
      </c>
    </row>
    <row r="23" spans="1:67" s="22" customFormat="1" ht="12" customHeight="1">
      <c r="A23" s="166" t="s">
        <v>588</v>
      </c>
      <c r="B23" s="116" t="s">
        <v>563</v>
      </c>
      <c r="C23" s="49">
        <v>1</v>
      </c>
      <c r="D23" s="49">
        <v>1</v>
      </c>
      <c r="E23" s="37">
        <v>501.5</v>
      </c>
      <c r="F23" s="12">
        <v>45</v>
      </c>
      <c r="G23" s="1">
        <v>0</v>
      </c>
      <c r="H23" s="1">
        <v>0</v>
      </c>
      <c r="I23" s="1">
        <v>0</v>
      </c>
      <c r="J23" s="12">
        <v>0</v>
      </c>
      <c r="K23" s="1">
        <v>0</v>
      </c>
      <c r="L23" s="1">
        <v>0</v>
      </c>
      <c r="M23" s="12">
        <v>15</v>
      </c>
      <c r="N23" s="1">
        <v>0</v>
      </c>
      <c r="O23" s="12">
        <v>0</v>
      </c>
      <c r="P23" s="13">
        <v>0</v>
      </c>
      <c r="Q23" s="14">
        <v>0</v>
      </c>
      <c r="R23" s="8">
        <v>0</v>
      </c>
      <c r="S23" s="1">
        <v>0</v>
      </c>
      <c r="T23" s="17">
        <v>10</v>
      </c>
      <c r="U23" s="14">
        <v>0</v>
      </c>
      <c r="V23" s="11">
        <v>0</v>
      </c>
      <c r="W23" s="16">
        <v>0</v>
      </c>
      <c r="X23" s="17">
        <v>20</v>
      </c>
      <c r="Y23" s="13">
        <v>0</v>
      </c>
      <c r="Z23" s="15">
        <v>10</v>
      </c>
      <c r="AA23" s="16">
        <v>0</v>
      </c>
      <c r="AB23" s="1">
        <f>SUM(F23:AA23)</f>
        <v>100</v>
      </c>
      <c r="AC23" s="185"/>
      <c r="AD23" s="185"/>
      <c r="AE23" s="151"/>
      <c r="AF23" s="11">
        <v>3</v>
      </c>
      <c r="AG23" s="151" t="s">
        <v>544</v>
      </c>
      <c r="AH23" s="151">
        <v>2</v>
      </c>
      <c r="AI23" s="169">
        <v>501.5</v>
      </c>
      <c r="AJ23" s="61">
        <v>503</v>
      </c>
      <c r="AK23" s="61">
        <v>96.4</v>
      </c>
      <c r="AL23" s="61">
        <v>0.1</v>
      </c>
      <c r="AM23" s="61">
        <f t="shared" si="3"/>
        <v>3.5</v>
      </c>
      <c r="AN23" s="126" t="s">
        <v>502</v>
      </c>
      <c r="AO23" s="127">
        <v>39.0243902439024</v>
      </c>
      <c r="AP23" s="127">
        <v>0</v>
      </c>
      <c r="AQ23" s="127">
        <v>46.3414634146341</v>
      </c>
      <c r="AR23" s="127">
        <v>0</v>
      </c>
      <c r="AS23" s="127">
        <v>1.6260162601626</v>
      </c>
      <c r="AT23" s="127">
        <v>5.6910569105691</v>
      </c>
      <c r="AU23" s="127">
        <v>0</v>
      </c>
      <c r="AV23" s="127">
        <v>0</v>
      </c>
      <c r="AW23" s="127">
        <v>7.3170731707317</v>
      </c>
      <c r="AX23" s="127">
        <v>0</v>
      </c>
      <c r="AY23" s="127">
        <v>0</v>
      </c>
      <c r="AZ23" s="188">
        <f t="shared" si="0"/>
        <v>55.284552845528395</v>
      </c>
      <c r="BA23" s="60">
        <f t="shared" si="12"/>
        <v>9.714285714285714</v>
      </c>
      <c r="BB23" s="127">
        <f t="shared" si="10"/>
        <v>6.687500000000002</v>
      </c>
      <c r="BC23" s="57">
        <f t="shared" si="7"/>
        <v>86.99186991869911</v>
      </c>
      <c r="BD23" s="127">
        <f t="shared" si="8"/>
        <v>0.698</v>
      </c>
      <c r="BE23" s="127">
        <f t="shared" si="6"/>
        <v>0</v>
      </c>
      <c r="BF23" s="128">
        <v>2.640440597954367</v>
      </c>
      <c r="BG23" s="128">
        <v>0.698</v>
      </c>
      <c r="BH23" s="33">
        <v>0.004</v>
      </c>
      <c r="BI23" s="2">
        <v>68.93</v>
      </c>
      <c r="BJ23" s="2">
        <v>69.02</v>
      </c>
      <c r="BK23" s="2">
        <f t="shared" si="1"/>
        <v>68.975</v>
      </c>
      <c r="BL23" s="2">
        <v>12.15</v>
      </c>
      <c r="BM23" s="2">
        <v>13.7</v>
      </c>
      <c r="BN23" s="7">
        <f t="shared" si="2"/>
        <v>5951.251078515962</v>
      </c>
      <c r="BO23" s="1">
        <f t="shared" si="11"/>
        <v>15713.924956333258</v>
      </c>
    </row>
    <row r="24" spans="1:67" s="22" customFormat="1" ht="12" customHeight="1">
      <c r="A24" s="167" t="s">
        <v>589</v>
      </c>
      <c r="B24" s="116" t="s">
        <v>563</v>
      </c>
      <c r="C24" s="49">
        <v>1</v>
      </c>
      <c r="D24" s="49">
        <v>1</v>
      </c>
      <c r="E24" s="37">
        <v>503</v>
      </c>
      <c r="F24" s="12">
        <v>45</v>
      </c>
      <c r="G24" s="1">
        <v>0</v>
      </c>
      <c r="H24" s="1">
        <v>0</v>
      </c>
      <c r="I24" s="1">
        <v>0</v>
      </c>
      <c r="J24" s="12">
        <v>0</v>
      </c>
      <c r="K24" s="1">
        <v>0</v>
      </c>
      <c r="L24" s="1">
        <v>0</v>
      </c>
      <c r="M24" s="12">
        <v>25</v>
      </c>
      <c r="N24" s="1">
        <v>0</v>
      </c>
      <c r="O24" s="12">
        <v>0</v>
      </c>
      <c r="P24" s="13">
        <v>0</v>
      </c>
      <c r="Q24" s="14">
        <v>0</v>
      </c>
      <c r="R24" s="8">
        <v>0</v>
      </c>
      <c r="S24" s="1">
        <v>0</v>
      </c>
      <c r="T24" s="17">
        <v>0</v>
      </c>
      <c r="U24" s="14">
        <v>0</v>
      </c>
      <c r="V24" s="11">
        <v>0</v>
      </c>
      <c r="W24" s="16">
        <v>0</v>
      </c>
      <c r="X24" s="17">
        <v>20</v>
      </c>
      <c r="Y24" s="13">
        <v>0</v>
      </c>
      <c r="Z24" s="15">
        <v>10</v>
      </c>
      <c r="AA24" s="16">
        <v>0</v>
      </c>
      <c r="AB24" s="1">
        <f>SUM(F24:AA24)</f>
        <v>100</v>
      </c>
      <c r="AC24" s="185"/>
      <c r="AD24" s="185"/>
      <c r="AE24" s="151"/>
      <c r="AF24" s="11">
        <v>3</v>
      </c>
      <c r="AG24" s="151" t="s">
        <v>544</v>
      </c>
      <c r="AH24" s="151">
        <v>2</v>
      </c>
      <c r="AI24" s="169">
        <v>503</v>
      </c>
      <c r="AJ24" s="61">
        <v>503</v>
      </c>
      <c r="AK24" s="61">
        <v>96.4</v>
      </c>
      <c r="AL24" s="61">
        <v>0.1</v>
      </c>
      <c r="AM24" s="61">
        <f t="shared" si="3"/>
        <v>3.5</v>
      </c>
      <c r="AN24" s="210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03"/>
      <c r="BA24" s="204"/>
      <c r="BB24" s="202"/>
      <c r="BC24" s="202"/>
      <c r="BD24" s="202"/>
      <c r="BE24" s="202"/>
      <c r="BF24" s="128">
        <v>2.6189579773523706</v>
      </c>
      <c r="BG24" s="128">
        <v>0.85</v>
      </c>
      <c r="BH24" s="33">
        <v>0.008</v>
      </c>
      <c r="BI24" s="2">
        <v>80.24</v>
      </c>
      <c r="BJ24" s="2">
        <v>80.06</v>
      </c>
      <c r="BK24" s="24">
        <f t="shared" si="1"/>
        <v>80.15</v>
      </c>
      <c r="BL24" s="2">
        <v>14.7</v>
      </c>
      <c r="BM24" s="2">
        <v>16.1</v>
      </c>
      <c r="BN24" s="7">
        <f t="shared" si="2"/>
        <v>5668.31683168317</v>
      </c>
      <c r="BO24" s="1">
        <f t="shared" si="11"/>
        <v>14845.083584497352</v>
      </c>
    </row>
    <row r="25" spans="1:67" s="22" customFormat="1" ht="12" customHeight="1">
      <c r="A25" s="168" t="s">
        <v>432</v>
      </c>
      <c r="B25" s="116" t="s">
        <v>564</v>
      </c>
      <c r="C25" s="49">
        <v>1</v>
      </c>
      <c r="D25" s="49">
        <v>1</v>
      </c>
      <c r="E25" s="37">
        <v>683</v>
      </c>
      <c r="F25" s="131">
        <v>0</v>
      </c>
      <c r="G25" s="1">
        <v>0</v>
      </c>
      <c r="H25" s="1">
        <v>0</v>
      </c>
      <c r="I25" s="1">
        <v>0</v>
      </c>
      <c r="J25" s="12">
        <v>0</v>
      </c>
      <c r="K25" s="1">
        <v>0</v>
      </c>
      <c r="L25" s="1">
        <v>0</v>
      </c>
      <c r="M25" s="12">
        <v>0</v>
      </c>
      <c r="N25" s="1">
        <v>0</v>
      </c>
      <c r="O25" s="12">
        <v>25</v>
      </c>
      <c r="P25" s="13">
        <v>0</v>
      </c>
      <c r="Q25" s="14">
        <v>0</v>
      </c>
      <c r="R25" s="8">
        <v>5</v>
      </c>
      <c r="S25" s="1">
        <v>10</v>
      </c>
      <c r="T25" s="17">
        <v>0</v>
      </c>
      <c r="U25" s="14">
        <v>0</v>
      </c>
      <c r="V25" s="11">
        <v>0</v>
      </c>
      <c r="W25" s="16">
        <v>0</v>
      </c>
      <c r="X25" s="17">
        <v>30</v>
      </c>
      <c r="Y25" s="13">
        <v>0</v>
      </c>
      <c r="Z25" s="15">
        <v>30</v>
      </c>
      <c r="AA25" s="16">
        <v>0</v>
      </c>
      <c r="AB25" s="1">
        <f>SUM(F25:AA25)</f>
        <v>100</v>
      </c>
      <c r="AC25" s="185"/>
      <c r="AD25" s="185"/>
      <c r="AE25" s="151"/>
      <c r="AF25" s="11">
        <v>3</v>
      </c>
      <c r="AG25" s="161" t="s">
        <v>7</v>
      </c>
      <c r="AH25" s="161">
        <v>2</v>
      </c>
      <c r="AI25" s="158">
        <v>683</v>
      </c>
      <c r="AJ25" s="171">
        <v>682.35</v>
      </c>
      <c r="AK25" s="172">
        <v>50</v>
      </c>
      <c r="AL25" s="172">
        <v>25</v>
      </c>
      <c r="AM25" s="172">
        <v>25</v>
      </c>
      <c r="AN25" s="130" t="s">
        <v>480</v>
      </c>
      <c r="AO25" s="202">
        <v>0</v>
      </c>
      <c r="AP25" s="202">
        <v>0</v>
      </c>
      <c r="AQ25" s="202">
        <v>0.970873786407766</v>
      </c>
      <c r="AR25" s="202">
        <v>78.6407766990291</v>
      </c>
      <c r="AS25" s="202">
        <v>0</v>
      </c>
      <c r="AT25" s="202">
        <v>9.70873786407767</v>
      </c>
      <c r="AU25" s="202">
        <v>0</v>
      </c>
      <c r="AV25" s="202">
        <v>0</v>
      </c>
      <c r="AW25" s="202">
        <v>9.70873786407767</v>
      </c>
      <c r="AX25" s="202">
        <v>0</v>
      </c>
      <c r="AY25" s="202">
        <v>0.970873786407766</v>
      </c>
      <c r="AZ25" s="203">
        <f t="shared" si="0"/>
        <v>10.679611650485436</v>
      </c>
      <c r="BA25" s="204">
        <f t="shared" si="12"/>
        <v>1.0999999999999999</v>
      </c>
      <c r="BB25" s="202">
        <f>(AO25+AP25+AQ25+AS25)/(AT25+AU25+AW25)</f>
        <v>0.049999999999999954</v>
      </c>
      <c r="BC25" s="205">
        <f t="shared" si="7"/>
        <v>0.970873786407766</v>
      </c>
      <c r="BD25" s="202">
        <f t="shared" si="8"/>
        <v>6.3</v>
      </c>
      <c r="BE25" s="202">
        <f t="shared" si="6"/>
        <v>0</v>
      </c>
      <c r="BF25" s="212">
        <v>2.71</v>
      </c>
      <c r="BG25" s="41">
        <v>6.3</v>
      </c>
      <c r="BH25" s="40">
        <v>0.01</v>
      </c>
      <c r="BI25" s="1">
        <v>78.44</v>
      </c>
      <c r="BJ25" s="1">
        <v>78.48</v>
      </c>
      <c r="BK25" s="24">
        <f aca="true" t="shared" si="13" ref="BK25:BK71">(BI25+BJ25)/2</f>
        <v>78.46000000000001</v>
      </c>
      <c r="BL25" s="1">
        <v>18.6</v>
      </c>
      <c r="BM25" s="2"/>
      <c r="BN25" s="7">
        <f t="shared" si="2"/>
        <v>4349.223946784922</v>
      </c>
      <c r="BO25" s="1">
        <f t="shared" si="11"/>
        <v>11786.396895787138</v>
      </c>
    </row>
    <row r="26" spans="1:67" s="22" customFormat="1" ht="12" customHeight="1">
      <c r="A26" s="168" t="s">
        <v>433</v>
      </c>
      <c r="B26" s="116" t="s">
        <v>564</v>
      </c>
      <c r="C26" s="49">
        <v>1</v>
      </c>
      <c r="D26" s="49">
        <v>1</v>
      </c>
      <c r="E26" s="37">
        <v>688.75</v>
      </c>
      <c r="F26" s="131">
        <v>20</v>
      </c>
      <c r="G26" s="1">
        <v>0</v>
      </c>
      <c r="H26" s="1">
        <v>0</v>
      </c>
      <c r="I26" s="1">
        <v>0</v>
      </c>
      <c r="J26" s="12">
        <v>0</v>
      </c>
      <c r="K26" s="1">
        <v>0</v>
      </c>
      <c r="L26" s="1">
        <v>0</v>
      </c>
      <c r="M26" s="12">
        <v>0</v>
      </c>
      <c r="N26" s="1">
        <v>0</v>
      </c>
      <c r="O26" s="12">
        <v>0</v>
      </c>
      <c r="P26" s="13">
        <v>0</v>
      </c>
      <c r="Q26" s="14">
        <v>0</v>
      </c>
      <c r="R26" s="8">
        <v>0</v>
      </c>
      <c r="S26" s="1">
        <v>0</v>
      </c>
      <c r="T26" s="17">
        <v>0</v>
      </c>
      <c r="U26" s="14">
        <v>0</v>
      </c>
      <c r="V26" s="11">
        <v>20</v>
      </c>
      <c r="W26" s="16">
        <v>0</v>
      </c>
      <c r="X26" s="17">
        <v>30</v>
      </c>
      <c r="Y26" s="13">
        <v>0</v>
      </c>
      <c r="Z26" s="15">
        <v>10</v>
      </c>
      <c r="AA26" s="16">
        <v>20</v>
      </c>
      <c r="AB26" s="1">
        <f>SUM(F26:AA26)</f>
        <v>100</v>
      </c>
      <c r="AC26" s="184">
        <v>0.609174233740346</v>
      </c>
      <c r="AD26" s="184">
        <v>0.3683044896329575</v>
      </c>
      <c r="AE26" s="151"/>
      <c r="AF26" s="11">
        <v>5</v>
      </c>
      <c r="AG26" s="156" t="s">
        <v>542</v>
      </c>
      <c r="AH26" s="156">
        <v>3</v>
      </c>
      <c r="AI26" s="158">
        <v>688.75</v>
      </c>
      <c r="AJ26" s="171">
        <v>688.27</v>
      </c>
      <c r="AK26" s="172">
        <v>90</v>
      </c>
      <c r="AL26" s="172">
        <v>6</v>
      </c>
      <c r="AM26" s="172">
        <v>4</v>
      </c>
      <c r="AN26" s="130" t="s">
        <v>481</v>
      </c>
      <c r="AO26" s="202">
        <v>10</v>
      </c>
      <c r="AP26" s="202">
        <v>9</v>
      </c>
      <c r="AQ26" s="202">
        <v>31</v>
      </c>
      <c r="AR26" s="202">
        <v>0</v>
      </c>
      <c r="AS26" s="202">
        <v>27</v>
      </c>
      <c r="AT26" s="202">
        <v>12</v>
      </c>
      <c r="AU26" s="202">
        <v>0</v>
      </c>
      <c r="AV26" s="202">
        <v>0</v>
      </c>
      <c r="AW26" s="202">
        <v>11</v>
      </c>
      <c r="AX26" s="202">
        <v>0</v>
      </c>
      <c r="AY26" s="202">
        <v>0</v>
      </c>
      <c r="AZ26" s="203">
        <f t="shared" si="0"/>
        <v>69</v>
      </c>
      <c r="BA26" s="204">
        <f t="shared" si="12"/>
        <v>5.75</v>
      </c>
      <c r="BB26" s="202">
        <v>3.347826086956522</v>
      </c>
      <c r="BC26" s="205">
        <v>77</v>
      </c>
      <c r="BD26" s="202">
        <v>3.4</v>
      </c>
      <c r="BE26" s="202">
        <v>0</v>
      </c>
      <c r="BF26" s="212">
        <v>2.79</v>
      </c>
      <c r="BG26" s="41">
        <v>3.4</v>
      </c>
      <c r="BH26" s="40">
        <v>0.01</v>
      </c>
      <c r="BI26" s="1">
        <v>83.24</v>
      </c>
      <c r="BJ26" s="1">
        <v>83.26</v>
      </c>
      <c r="BK26" s="24">
        <f t="shared" si="13"/>
        <v>83.25</v>
      </c>
      <c r="BL26" s="1">
        <v>15.4</v>
      </c>
      <c r="BM26" s="2"/>
      <c r="BN26" s="7">
        <f t="shared" si="2"/>
        <v>5609.838274932615</v>
      </c>
      <c r="BO26" s="1">
        <f t="shared" si="11"/>
        <v>15651.448787061996</v>
      </c>
    </row>
    <row r="27" spans="1:67" s="22" customFormat="1" ht="12" customHeight="1">
      <c r="A27" s="168" t="s">
        <v>434</v>
      </c>
      <c r="B27" s="116" t="s">
        <v>564</v>
      </c>
      <c r="C27" s="49">
        <v>1</v>
      </c>
      <c r="D27" s="49">
        <v>1</v>
      </c>
      <c r="E27" s="37">
        <v>691.15</v>
      </c>
      <c r="F27" s="131">
        <v>80</v>
      </c>
      <c r="G27" s="1">
        <v>0</v>
      </c>
      <c r="H27" s="1">
        <v>0</v>
      </c>
      <c r="I27" s="1">
        <v>0</v>
      </c>
      <c r="J27" s="12">
        <v>0</v>
      </c>
      <c r="K27" s="1">
        <v>0</v>
      </c>
      <c r="L27" s="1">
        <v>0</v>
      </c>
      <c r="M27" s="12">
        <v>20</v>
      </c>
      <c r="N27" s="1">
        <v>0</v>
      </c>
      <c r="O27" s="12">
        <v>0</v>
      </c>
      <c r="P27" s="13">
        <v>0</v>
      </c>
      <c r="Q27" s="14">
        <v>0</v>
      </c>
      <c r="R27" s="8">
        <v>0</v>
      </c>
      <c r="S27" s="1">
        <v>0</v>
      </c>
      <c r="T27" s="17">
        <v>0</v>
      </c>
      <c r="U27" s="14">
        <v>0</v>
      </c>
      <c r="V27" s="11">
        <v>0</v>
      </c>
      <c r="W27" s="16">
        <v>0</v>
      </c>
      <c r="X27" s="17">
        <v>0</v>
      </c>
      <c r="Y27" s="13">
        <v>0</v>
      </c>
      <c r="Z27" s="15">
        <v>0</v>
      </c>
      <c r="AA27" s="16">
        <v>0</v>
      </c>
      <c r="AB27" s="1">
        <f>SUM(F27:AA27)</f>
        <v>100</v>
      </c>
      <c r="AC27" s="184">
        <v>0.3194940690143308</v>
      </c>
      <c r="AD27" s="184">
        <v>0.11025426407540079</v>
      </c>
      <c r="AE27" s="151"/>
      <c r="AF27" s="11">
        <v>5</v>
      </c>
      <c r="AG27" s="156" t="s">
        <v>543</v>
      </c>
      <c r="AH27" s="156">
        <v>3</v>
      </c>
      <c r="AI27" s="158">
        <v>691.15</v>
      </c>
      <c r="AJ27" s="171">
        <v>691.95</v>
      </c>
      <c r="AK27" s="172">
        <v>94</v>
      </c>
      <c r="AL27" s="172">
        <v>2</v>
      </c>
      <c r="AM27" s="172">
        <v>4</v>
      </c>
      <c r="AN27" s="130" t="s">
        <v>482</v>
      </c>
      <c r="AO27" s="202">
        <v>0</v>
      </c>
      <c r="AP27" s="202">
        <v>0</v>
      </c>
      <c r="AQ27" s="202">
        <v>74.5098039215686</v>
      </c>
      <c r="AR27" s="202">
        <v>0</v>
      </c>
      <c r="AS27" s="202">
        <v>0</v>
      </c>
      <c r="AT27" s="202">
        <v>13.7254901960784</v>
      </c>
      <c r="AU27" s="202">
        <v>0</v>
      </c>
      <c r="AV27" s="202">
        <v>0</v>
      </c>
      <c r="AW27" s="202">
        <v>6.86274509803921</v>
      </c>
      <c r="AX27" s="202">
        <v>0</v>
      </c>
      <c r="AY27" s="202">
        <v>4.90196078431372</v>
      </c>
      <c r="AZ27" s="203">
        <f t="shared" si="0"/>
        <v>81.37254901960782</v>
      </c>
      <c r="BA27" s="204">
        <f t="shared" si="12"/>
        <v>5.92857142857144</v>
      </c>
      <c r="BB27" s="202">
        <f aca="true" t="shared" si="14" ref="BB27:BB89">(AO27+AP27+AQ27+AS27)/(AT27+AU27+AW27)</f>
        <v>3.6190476190476244</v>
      </c>
      <c r="BC27" s="205">
        <f t="shared" si="7"/>
        <v>74.5098039215686</v>
      </c>
      <c r="BD27" s="202">
        <f t="shared" si="8"/>
        <v>2.6</v>
      </c>
      <c r="BE27" s="202">
        <f t="shared" si="6"/>
        <v>0</v>
      </c>
      <c r="BF27" s="212">
        <v>2.85</v>
      </c>
      <c r="BG27" s="41">
        <v>2.6</v>
      </c>
      <c r="BH27" s="40">
        <v>0.01</v>
      </c>
      <c r="BI27" s="1">
        <v>79.78</v>
      </c>
      <c r="BJ27" s="1">
        <v>79.8</v>
      </c>
      <c r="BK27" s="24">
        <f t="shared" si="13"/>
        <v>79.78999999999999</v>
      </c>
      <c r="BL27" s="1">
        <v>13.4</v>
      </c>
      <c r="BM27" s="2"/>
      <c r="BN27" s="7">
        <f t="shared" si="2"/>
        <v>6214.17445482866</v>
      </c>
      <c r="BO27" s="1">
        <f t="shared" si="11"/>
        <v>17710.39719626168</v>
      </c>
    </row>
    <row r="28" spans="1:67" s="22" customFormat="1" ht="12" customHeight="1">
      <c r="A28" s="168" t="s">
        <v>435</v>
      </c>
      <c r="B28" s="116" t="s">
        <v>564</v>
      </c>
      <c r="C28" s="49">
        <v>1</v>
      </c>
      <c r="D28" s="49">
        <v>1</v>
      </c>
      <c r="E28" s="37">
        <v>691.2</v>
      </c>
      <c r="F28" s="131">
        <v>100</v>
      </c>
      <c r="G28" s="1">
        <v>0</v>
      </c>
      <c r="H28" s="1">
        <v>0</v>
      </c>
      <c r="I28" s="1">
        <v>0</v>
      </c>
      <c r="J28" s="12">
        <v>0</v>
      </c>
      <c r="K28" s="1">
        <v>0</v>
      </c>
      <c r="L28" s="1">
        <v>0</v>
      </c>
      <c r="M28" s="12">
        <v>0</v>
      </c>
      <c r="N28" s="1">
        <v>0</v>
      </c>
      <c r="O28" s="12">
        <v>0</v>
      </c>
      <c r="P28" s="13">
        <v>0</v>
      </c>
      <c r="Q28" s="14">
        <v>0</v>
      </c>
      <c r="R28" s="8">
        <v>0</v>
      </c>
      <c r="S28" s="1">
        <v>0</v>
      </c>
      <c r="T28" s="17">
        <v>0</v>
      </c>
      <c r="U28" s="14">
        <v>0</v>
      </c>
      <c r="V28" s="11">
        <v>0</v>
      </c>
      <c r="W28" s="16">
        <v>0</v>
      </c>
      <c r="X28" s="17">
        <v>0</v>
      </c>
      <c r="Y28" s="13">
        <v>0</v>
      </c>
      <c r="Z28" s="15">
        <v>0</v>
      </c>
      <c r="AA28" s="16">
        <v>0</v>
      </c>
      <c r="AB28" s="1">
        <f>SUM(F28:AA28)</f>
        <v>100</v>
      </c>
      <c r="AC28" s="184">
        <v>0.34656416664914036</v>
      </c>
      <c r="AD28" s="184">
        <v>0.12542897068096404</v>
      </c>
      <c r="AE28" s="151"/>
      <c r="AF28" s="11">
        <v>5</v>
      </c>
      <c r="AG28" s="156" t="s">
        <v>543</v>
      </c>
      <c r="AH28" s="156">
        <v>3</v>
      </c>
      <c r="AI28" s="158">
        <v>691.2</v>
      </c>
      <c r="AJ28" s="171">
        <v>691.95</v>
      </c>
      <c r="AK28" s="172">
        <v>94</v>
      </c>
      <c r="AL28" s="172">
        <v>2</v>
      </c>
      <c r="AM28" s="172">
        <v>4</v>
      </c>
      <c r="AN28" s="130" t="s">
        <v>483</v>
      </c>
      <c r="AO28" s="202">
        <v>0</v>
      </c>
      <c r="AP28" s="202">
        <v>0</v>
      </c>
      <c r="AQ28" s="202">
        <v>74.5614035087719</v>
      </c>
      <c r="AR28" s="202">
        <v>0</v>
      </c>
      <c r="AS28" s="202">
        <v>2.63157894736842</v>
      </c>
      <c r="AT28" s="202">
        <v>18.4210526315789</v>
      </c>
      <c r="AU28" s="202">
        <v>0</v>
      </c>
      <c r="AV28" s="202">
        <v>0</v>
      </c>
      <c r="AW28" s="202">
        <v>2.63157894736842</v>
      </c>
      <c r="AX28" s="202">
        <v>0</v>
      </c>
      <c r="AY28" s="202">
        <v>1.75438596491228</v>
      </c>
      <c r="AZ28" s="203">
        <f t="shared" si="0"/>
        <v>79.82456140350875</v>
      </c>
      <c r="BA28" s="204">
        <f t="shared" si="12"/>
        <v>4.333333333333344</v>
      </c>
      <c r="BB28" s="202">
        <f t="shared" si="14"/>
        <v>3.666666666666674</v>
      </c>
      <c r="BC28" s="205">
        <f t="shared" si="7"/>
        <v>77.19298245614033</v>
      </c>
      <c r="BD28" s="202">
        <f t="shared" si="8"/>
        <v>1.8</v>
      </c>
      <c r="BE28" s="202">
        <f t="shared" si="6"/>
        <v>0</v>
      </c>
      <c r="BF28" s="212">
        <v>2.76</v>
      </c>
      <c r="BG28" s="41">
        <v>1.8</v>
      </c>
      <c r="BH28" s="40">
        <v>0.01</v>
      </c>
      <c r="BI28" s="1">
        <v>78.99</v>
      </c>
      <c r="BJ28" s="1">
        <v>79.05</v>
      </c>
      <c r="BK28" s="24">
        <f t="shared" si="13"/>
        <v>79.02</v>
      </c>
      <c r="BL28" s="1">
        <v>13.5</v>
      </c>
      <c r="BM28" s="2"/>
      <c r="BN28" s="7">
        <f t="shared" si="2"/>
        <v>6106.646058732612</v>
      </c>
      <c r="BO28" s="1">
        <f t="shared" si="11"/>
        <v>16854.343122102007</v>
      </c>
    </row>
    <row r="29" spans="1:67" s="22" customFormat="1" ht="12" customHeight="1">
      <c r="A29" s="168" t="s">
        <v>436</v>
      </c>
      <c r="B29" s="116" t="s">
        <v>564</v>
      </c>
      <c r="C29" s="49">
        <v>1</v>
      </c>
      <c r="D29" s="49">
        <v>1</v>
      </c>
      <c r="E29" s="37">
        <v>691.4</v>
      </c>
      <c r="F29" s="131">
        <v>80</v>
      </c>
      <c r="G29" s="1">
        <v>0</v>
      </c>
      <c r="H29" s="1">
        <v>10</v>
      </c>
      <c r="I29" s="1">
        <v>0</v>
      </c>
      <c r="J29" s="12">
        <v>0</v>
      </c>
      <c r="K29" s="1">
        <v>0</v>
      </c>
      <c r="L29" s="1">
        <v>0</v>
      </c>
      <c r="M29" s="12">
        <v>10</v>
      </c>
      <c r="N29" s="1">
        <v>0</v>
      </c>
      <c r="O29" s="12">
        <v>0</v>
      </c>
      <c r="P29" s="13">
        <v>0</v>
      </c>
      <c r="Q29" s="14">
        <v>0</v>
      </c>
      <c r="R29" s="8">
        <v>0</v>
      </c>
      <c r="S29" s="1">
        <v>0</v>
      </c>
      <c r="T29" s="17">
        <v>0</v>
      </c>
      <c r="U29" s="14">
        <v>0</v>
      </c>
      <c r="V29" s="11">
        <v>0</v>
      </c>
      <c r="W29" s="16">
        <v>0</v>
      </c>
      <c r="X29" s="17">
        <v>0</v>
      </c>
      <c r="Y29" s="13">
        <v>0</v>
      </c>
      <c r="Z29" s="15">
        <v>0</v>
      </c>
      <c r="AA29" s="16">
        <v>0</v>
      </c>
      <c r="AB29" s="1">
        <f>SUM(F29:AA29)</f>
        <v>100</v>
      </c>
      <c r="AC29" s="184">
        <v>0.3337040781971591</v>
      </c>
      <c r="AD29" s="184">
        <v>0.1637115565447635</v>
      </c>
      <c r="AE29" s="151"/>
      <c r="AF29" s="11">
        <v>5</v>
      </c>
      <c r="AG29" s="156" t="s">
        <v>543</v>
      </c>
      <c r="AH29" s="156">
        <v>3</v>
      </c>
      <c r="AI29" s="158">
        <v>691.4</v>
      </c>
      <c r="AJ29" s="171">
        <v>691.95</v>
      </c>
      <c r="AK29" s="172">
        <v>94</v>
      </c>
      <c r="AL29" s="172">
        <v>2</v>
      </c>
      <c r="AM29" s="172">
        <v>4</v>
      </c>
      <c r="AN29" s="130" t="s">
        <v>484</v>
      </c>
      <c r="AO29" s="202">
        <v>0</v>
      </c>
      <c r="AP29" s="202">
        <v>0</v>
      </c>
      <c r="AQ29" s="202">
        <v>83</v>
      </c>
      <c r="AR29" s="202">
        <v>0</v>
      </c>
      <c r="AS29" s="202">
        <v>0</v>
      </c>
      <c r="AT29" s="202">
        <v>17</v>
      </c>
      <c r="AU29" s="202">
        <v>0</v>
      </c>
      <c r="AV29" s="202">
        <v>0</v>
      </c>
      <c r="AW29" s="202">
        <v>0</v>
      </c>
      <c r="AX29" s="202">
        <v>0</v>
      </c>
      <c r="AY29" s="202">
        <v>0</v>
      </c>
      <c r="AZ29" s="203">
        <f t="shared" si="0"/>
        <v>83</v>
      </c>
      <c r="BA29" s="204">
        <f t="shared" si="12"/>
        <v>4.882352941176471</v>
      </c>
      <c r="BB29" s="202">
        <v>4.882352941176471</v>
      </c>
      <c r="BC29" s="205">
        <v>83</v>
      </c>
      <c r="BD29" s="202">
        <v>3.7</v>
      </c>
      <c r="BE29" s="202">
        <v>0</v>
      </c>
      <c r="BF29" s="212">
        <v>2.77</v>
      </c>
      <c r="BG29" s="41">
        <v>3.7</v>
      </c>
      <c r="BH29" s="40">
        <v>2.4</v>
      </c>
      <c r="BI29" s="1">
        <v>74.4</v>
      </c>
      <c r="BJ29" s="1">
        <v>74.38</v>
      </c>
      <c r="BK29" s="24">
        <f t="shared" si="13"/>
        <v>74.39</v>
      </c>
      <c r="BL29" s="1">
        <v>13.3</v>
      </c>
      <c r="BM29" s="2"/>
      <c r="BN29" s="7">
        <f t="shared" si="2"/>
        <v>5839.089481946625</v>
      </c>
      <c r="BO29" s="1">
        <f t="shared" si="11"/>
        <v>16174.277864992151</v>
      </c>
    </row>
    <row r="30" spans="1:67" s="22" customFormat="1" ht="12" customHeight="1">
      <c r="A30" s="168" t="s">
        <v>437</v>
      </c>
      <c r="B30" s="116" t="s">
        <v>564</v>
      </c>
      <c r="C30" s="49">
        <v>1</v>
      </c>
      <c r="D30" s="49">
        <v>1</v>
      </c>
      <c r="E30" s="37">
        <v>694</v>
      </c>
      <c r="F30" s="131">
        <v>30</v>
      </c>
      <c r="G30" s="1">
        <v>0</v>
      </c>
      <c r="H30" s="1">
        <v>0</v>
      </c>
      <c r="I30" s="1">
        <v>0</v>
      </c>
      <c r="J30" s="12">
        <v>0</v>
      </c>
      <c r="K30" s="1">
        <v>0</v>
      </c>
      <c r="L30" s="1">
        <v>0</v>
      </c>
      <c r="M30" s="12">
        <v>50</v>
      </c>
      <c r="N30" s="1">
        <v>0</v>
      </c>
      <c r="O30" s="12">
        <v>0</v>
      </c>
      <c r="P30" s="13">
        <v>0</v>
      </c>
      <c r="Q30" s="14">
        <v>0</v>
      </c>
      <c r="R30" s="8">
        <v>0</v>
      </c>
      <c r="S30" s="1">
        <v>0</v>
      </c>
      <c r="T30" s="17">
        <v>0</v>
      </c>
      <c r="U30" s="14">
        <v>0</v>
      </c>
      <c r="V30" s="11">
        <v>0</v>
      </c>
      <c r="W30" s="16">
        <v>0</v>
      </c>
      <c r="X30" s="17">
        <v>10</v>
      </c>
      <c r="Y30" s="13">
        <v>0</v>
      </c>
      <c r="Z30" s="15">
        <v>10</v>
      </c>
      <c r="AA30" s="16">
        <v>0</v>
      </c>
      <c r="AB30" s="1">
        <f>SUM(F30:AA30)</f>
        <v>100</v>
      </c>
      <c r="AC30" s="184">
        <v>0.234964718789586</v>
      </c>
      <c r="AD30" s="184">
        <v>0.09781027703130005</v>
      </c>
      <c r="AE30" s="151"/>
      <c r="AF30" s="11">
        <v>5</v>
      </c>
      <c r="AG30" s="156" t="s">
        <v>542</v>
      </c>
      <c r="AH30" s="156">
        <v>3</v>
      </c>
      <c r="AI30" s="158">
        <v>694</v>
      </c>
      <c r="AJ30" s="171">
        <v>694.25</v>
      </c>
      <c r="AK30" s="172">
        <v>94</v>
      </c>
      <c r="AL30" s="172">
        <v>6</v>
      </c>
      <c r="AM30" s="172">
        <v>0</v>
      </c>
      <c r="AN30" s="130" t="s">
        <v>485</v>
      </c>
      <c r="AO30" s="202">
        <v>0</v>
      </c>
      <c r="AP30" s="202">
        <v>0</v>
      </c>
      <c r="AQ30" s="202">
        <v>69.2307692307692</v>
      </c>
      <c r="AR30" s="202">
        <v>0</v>
      </c>
      <c r="AS30" s="202">
        <v>0</v>
      </c>
      <c r="AT30" s="202">
        <v>22.1153846153846</v>
      </c>
      <c r="AU30" s="202">
        <v>0</v>
      </c>
      <c r="AV30" s="202">
        <v>0</v>
      </c>
      <c r="AW30" s="202">
        <v>5.76923076923076</v>
      </c>
      <c r="AX30" s="202">
        <v>1.92307692307692</v>
      </c>
      <c r="AY30" s="202">
        <v>0.961538461538461</v>
      </c>
      <c r="AZ30" s="203">
        <f t="shared" si="0"/>
        <v>74.99999999999996</v>
      </c>
      <c r="BA30" s="204">
        <f t="shared" si="12"/>
        <v>3.3913043478260874</v>
      </c>
      <c r="BB30" s="202">
        <f t="shared" si="14"/>
        <v>2.482758620689656</v>
      </c>
      <c r="BC30" s="205">
        <f t="shared" si="7"/>
        <v>69.2307692307692</v>
      </c>
      <c r="BD30" s="202">
        <f t="shared" si="8"/>
        <v>3.37692307692308</v>
      </c>
      <c r="BE30" s="202">
        <f t="shared" si="6"/>
        <v>0.5694760820045544</v>
      </c>
      <c r="BF30" s="212">
        <v>2.71</v>
      </c>
      <c r="BG30" s="41">
        <v>5.3</v>
      </c>
      <c r="BH30" s="40">
        <v>0.66</v>
      </c>
      <c r="BI30" s="1">
        <v>77.18</v>
      </c>
      <c r="BJ30" s="1">
        <v>77.86</v>
      </c>
      <c r="BK30" s="24">
        <f t="shared" si="13"/>
        <v>77.52000000000001</v>
      </c>
      <c r="BL30" s="1">
        <v>14.4</v>
      </c>
      <c r="BM30" s="2"/>
      <c r="BN30" s="7">
        <f t="shared" si="2"/>
        <v>5601.156069364163</v>
      </c>
      <c r="BO30" s="1">
        <f t="shared" si="11"/>
        <v>15179.132947976883</v>
      </c>
    </row>
    <row r="31" spans="1:67" s="22" customFormat="1" ht="12" customHeight="1">
      <c r="A31" s="168" t="s">
        <v>438</v>
      </c>
      <c r="B31" s="116" t="s">
        <v>564</v>
      </c>
      <c r="C31" s="49">
        <v>1</v>
      </c>
      <c r="D31" s="49">
        <v>1</v>
      </c>
      <c r="E31" s="37">
        <v>696.15</v>
      </c>
      <c r="F31" s="131">
        <v>100</v>
      </c>
      <c r="G31" s="1">
        <v>0</v>
      </c>
      <c r="H31" s="1">
        <v>0</v>
      </c>
      <c r="I31" s="1">
        <v>0</v>
      </c>
      <c r="J31" s="12">
        <v>0</v>
      </c>
      <c r="K31" s="1">
        <v>0</v>
      </c>
      <c r="L31" s="1">
        <v>0</v>
      </c>
      <c r="M31" s="12">
        <v>0</v>
      </c>
      <c r="N31" s="1">
        <v>0</v>
      </c>
      <c r="O31" s="12">
        <v>0</v>
      </c>
      <c r="P31" s="13">
        <v>0</v>
      </c>
      <c r="Q31" s="14">
        <v>0</v>
      </c>
      <c r="R31" s="8">
        <v>0</v>
      </c>
      <c r="S31" s="1">
        <v>0</v>
      </c>
      <c r="T31" s="17">
        <v>0</v>
      </c>
      <c r="U31" s="14">
        <v>0</v>
      </c>
      <c r="V31" s="11">
        <v>0</v>
      </c>
      <c r="W31" s="16">
        <v>0</v>
      </c>
      <c r="X31" s="17">
        <v>0</v>
      </c>
      <c r="Y31" s="13">
        <v>0</v>
      </c>
      <c r="Z31" s="15">
        <v>0</v>
      </c>
      <c r="AA31" s="16">
        <v>0</v>
      </c>
      <c r="AB31" s="1">
        <f>SUM(F31:AA31)</f>
        <v>100</v>
      </c>
      <c r="AC31" s="184">
        <v>0.5062711268436572</v>
      </c>
      <c r="AD31" s="184">
        <v>0.15338145025676947</v>
      </c>
      <c r="AE31" s="151"/>
      <c r="AF31" s="11">
        <v>5</v>
      </c>
      <c r="AG31" s="156" t="s">
        <v>543</v>
      </c>
      <c r="AH31" s="156">
        <v>3</v>
      </c>
      <c r="AI31" s="158">
        <v>696.15</v>
      </c>
      <c r="AJ31" s="171">
        <v>697.25</v>
      </c>
      <c r="AK31" s="173">
        <v>96</v>
      </c>
      <c r="AL31" s="173">
        <v>1</v>
      </c>
      <c r="AM31" s="173">
        <v>3</v>
      </c>
      <c r="AN31" s="130" t="s">
        <v>486</v>
      </c>
      <c r="AO31" s="202">
        <v>11.3207547169811</v>
      </c>
      <c r="AP31" s="202">
        <v>0</v>
      </c>
      <c r="AQ31" s="202">
        <v>69.8113207547169</v>
      </c>
      <c r="AR31" s="202">
        <v>0</v>
      </c>
      <c r="AS31" s="202">
        <v>0</v>
      </c>
      <c r="AT31" s="202">
        <v>11.3207547169811</v>
      </c>
      <c r="AU31" s="202">
        <v>0</v>
      </c>
      <c r="AV31" s="202">
        <v>0</v>
      </c>
      <c r="AW31" s="202">
        <v>7.54716981132075</v>
      </c>
      <c r="AX31" s="202">
        <v>0</v>
      </c>
      <c r="AY31" s="202">
        <v>0</v>
      </c>
      <c r="AZ31" s="203">
        <f t="shared" si="0"/>
        <v>77.35849056603766</v>
      </c>
      <c r="BA31" s="204">
        <f t="shared" si="12"/>
        <v>6.833333333333346</v>
      </c>
      <c r="BB31" s="202">
        <f t="shared" si="14"/>
        <v>4.3000000000000025</v>
      </c>
      <c r="BC31" s="205">
        <f t="shared" si="7"/>
        <v>81.132075471698</v>
      </c>
      <c r="BD31" s="202">
        <f t="shared" si="8"/>
        <v>4.7</v>
      </c>
      <c r="BE31" s="202">
        <f t="shared" si="6"/>
        <v>0</v>
      </c>
      <c r="BF31" s="212">
        <v>2.71</v>
      </c>
      <c r="BG31" s="41">
        <v>4.7</v>
      </c>
      <c r="BH31" s="40">
        <v>0.01</v>
      </c>
      <c r="BI31" s="1">
        <v>73.79</v>
      </c>
      <c r="BJ31" s="1">
        <v>73.87</v>
      </c>
      <c r="BK31" s="24">
        <f t="shared" si="13"/>
        <v>73.83000000000001</v>
      </c>
      <c r="BL31" s="1">
        <v>13.7</v>
      </c>
      <c r="BM31" s="2"/>
      <c r="BN31" s="7">
        <f t="shared" si="2"/>
        <v>5618.721461187216</v>
      </c>
      <c r="BO31" s="1">
        <f t="shared" si="11"/>
        <v>15226.735159817355</v>
      </c>
    </row>
    <row r="32" spans="1:67" s="22" customFormat="1" ht="12" customHeight="1">
      <c r="A32" s="168" t="s">
        <v>439</v>
      </c>
      <c r="B32" s="116" t="s">
        <v>564</v>
      </c>
      <c r="C32" s="49">
        <v>0</v>
      </c>
      <c r="D32" s="49">
        <v>1</v>
      </c>
      <c r="E32" s="37">
        <v>698.1</v>
      </c>
      <c r="F32" s="131"/>
      <c r="G32" s="1"/>
      <c r="H32" s="1"/>
      <c r="I32" s="1"/>
      <c r="J32" s="12"/>
      <c r="K32" s="1"/>
      <c r="L32" s="1"/>
      <c r="M32" s="12"/>
      <c r="N32" s="1"/>
      <c r="O32" s="12"/>
      <c r="P32" s="13"/>
      <c r="Q32" s="14"/>
      <c r="R32" s="8"/>
      <c r="S32" s="1"/>
      <c r="T32" s="17"/>
      <c r="U32" s="14"/>
      <c r="V32" s="11"/>
      <c r="W32" s="16"/>
      <c r="X32" s="17"/>
      <c r="Y32" s="13"/>
      <c r="Z32" s="15"/>
      <c r="AA32" s="16"/>
      <c r="AB32" s="1">
        <f>SUM(F32:AA32)</f>
        <v>0</v>
      </c>
      <c r="AC32" s="185"/>
      <c r="AD32" s="185"/>
      <c r="AE32" s="151"/>
      <c r="AF32" s="48">
        <v>2</v>
      </c>
      <c r="AG32" s="16" t="s">
        <v>546</v>
      </c>
      <c r="AH32" s="16">
        <v>4</v>
      </c>
      <c r="AI32" s="158">
        <v>698.1</v>
      </c>
      <c r="AJ32" s="171">
        <v>697.25</v>
      </c>
      <c r="AK32" s="173">
        <v>96</v>
      </c>
      <c r="AL32" s="173">
        <v>1</v>
      </c>
      <c r="AM32" s="173">
        <v>3</v>
      </c>
      <c r="AN32" s="130" t="s">
        <v>158</v>
      </c>
      <c r="AO32" s="202">
        <v>0</v>
      </c>
      <c r="AP32" s="202">
        <v>95.049504950495</v>
      </c>
      <c r="AQ32" s="202">
        <v>0</v>
      </c>
      <c r="AR32" s="202">
        <v>0</v>
      </c>
      <c r="AS32" s="202">
        <v>0</v>
      </c>
      <c r="AT32" s="202">
        <v>3.96039603960396</v>
      </c>
      <c r="AU32" s="202">
        <v>0</v>
      </c>
      <c r="AV32" s="202">
        <v>0</v>
      </c>
      <c r="AW32" s="202">
        <v>0</v>
      </c>
      <c r="AX32" s="202">
        <v>0</v>
      </c>
      <c r="AY32" s="202">
        <v>0.99009900990099</v>
      </c>
      <c r="AZ32" s="203">
        <f t="shared" si="0"/>
        <v>0</v>
      </c>
      <c r="BA32" s="204">
        <f t="shared" si="12"/>
        <v>0</v>
      </c>
      <c r="BB32" s="202">
        <f t="shared" si="14"/>
        <v>23.999999999999993</v>
      </c>
      <c r="BC32" s="205">
        <f t="shared" si="7"/>
        <v>95.049504950495</v>
      </c>
      <c r="BD32" s="202">
        <f t="shared" si="8"/>
        <v>2</v>
      </c>
      <c r="BE32" s="202">
        <f t="shared" si="6"/>
        <v>0</v>
      </c>
      <c r="BF32" s="212">
        <v>2.71</v>
      </c>
      <c r="BG32" s="41">
        <v>2</v>
      </c>
      <c r="BH32" s="40">
        <v>0.01</v>
      </c>
      <c r="BI32" s="1">
        <v>73.11</v>
      </c>
      <c r="BJ32" s="1">
        <v>72.94</v>
      </c>
      <c r="BK32" s="24">
        <f t="shared" si="13"/>
        <v>73.025</v>
      </c>
      <c r="BL32" s="1">
        <v>12.8</v>
      </c>
      <c r="BM32" s="2"/>
      <c r="BN32" s="7">
        <f t="shared" si="2"/>
        <v>5966.09477124183</v>
      </c>
      <c r="BO32" s="1">
        <f t="shared" si="11"/>
        <v>16168.116830065359</v>
      </c>
    </row>
    <row r="33" spans="1:67" s="22" customFormat="1" ht="12" customHeight="1">
      <c r="A33" s="168" t="s">
        <v>440</v>
      </c>
      <c r="B33" s="116" t="s">
        <v>564</v>
      </c>
      <c r="C33" s="49">
        <v>1</v>
      </c>
      <c r="D33" s="49">
        <v>1</v>
      </c>
      <c r="E33" s="37">
        <v>699.6</v>
      </c>
      <c r="F33" s="131">
        <v>75</v>
      </c>
      <c r="G33" s="1">
        <v>0</v>
      </c>
      <c r="H33" s="1">
        <v>0</v>
      </c>
      <c r="I33" s="1">
        <v>0</v>
      </c>
      <c r="J33" s="12">
        <v>0</v>
      </c>
      <c r="K33" s="1">
        <v>0</v>
      </c>
      <c r="L33" s="1">
        <v>0</v>
      </c>
      <c r="M33" s="12">
        <v>5</v>
      </c>
      <c r="N33" s="1">
        <v>0</v>
      </c>
      <c r="O33" s="12">
        <v>0</v>
      </c>
      <c r="P33" s="13">
        <v>0</v>
      </c>
      <c r="Q33" s="14">
        <v>0</v>
      </c>
      <c r="R33" s="8">
        <v>0</v>
      </c>
      <c r="S33" s="1">
        <v>0</v>
      </c>
      <c r="T33" s="17">
        <v>0</v>
      </c>
      <c r="U33" s="14">
        <v>0</v>
      </c>
      <c r="V33" s="11">
        <v>5</v>
      </c>
      <c r="W33" s="16">
        <v>0</v>
      </c>
      <c r="X33" s="17">
        <v>10</v>
      </c>
      <c r="Y33" s="13">
        <v>0</v>
      </c>
      <c r="Z33" s="15">
        <v>0</v>
      </c>
      <c r="AA33" s="16">
        <v>5</v>
      </c>
      <c r="AB33" s="1">
        <f>SUM(F33:AA33)</f>
        <v>100</v>
      </c>
      <c r="AC33" s="184">
        <v>0.3657039585059883</v>
      </c>
      <c r="AD33" s="184">
        <v>0.16432218786667577</v>
      </c>
      <c r="AE33" s="152"/>
      <c r="AF33" s="154">
        <v>5</v>
      </c>
      <c r="AG33" s="157" t="s">
        <v>543</v>
      </c>
      <c r="AH33" s="157">
        <v>3</v>
      </c>
      <c r="AI33" s="158">
        <v>699.6</v>
      </c>
      <c r="AJ33" s="171">
        <v>700.45</v>
      </c>
      <c r="AK33" s="173">
        <v>84</v>
      </c>
      <c r="AL33" s="173">
        <v>11</v>
      </c>
      <c r="AM33" s="173">
        <v>5</v>
      </c>
      <c r="AN33" s="126" t="s">
        <v>159</v>
      </c>
      <c r="AO33" s="127">
        <v>0</v>
      </c>
      <c r="AP33" s="127">
        <v>0</v>
      </c>
      <c r="AQ33" s="127">
        <v>73.7864077669902</v>
      </c>
      <c r="AR33" s="127">
        <v>0</v>
      </c>
      <c r="AS33" s="127">
        <v>0</v>
      </c>
      <c r="AT33" s="127">
        <v>4.85436893203883</v>
      </c>
      <c r="AU33" s="127">
        <v>1.94174757281553</v>
      </c>
      <c r="AV33" s="127">
        <v>0</v>
      </c>
      <c r="AW33" s="127">
        <v>3.88349514563106</v>
      </c>
      <c r="AX33" s="127">
        <v>15.5339805825242</v>
      </c>
      <c r="AY33" s="127">
        <v>0</v>
      </c>
      <c r="AZ33" s="188">
        <f t="shared" si="0"/>
        <v>77.66990291262125</v>
      </c>
      <c r="BA33" s="60">
        <f t="shared" si="12"/>
        <v>15.999999999999995</v>
      </c>
      <c r="BB33" s="127">
        <f t="shared" si="14"/>
        <v>6.909090909090911</v>
      </c>
      <c r="BC33" s="57">
        <f t="shared" si="7"/>
        <v>73.7864077669902</v>
      </c>
      <c r="BD33" s="127">
        <f t="shared" si="8"/>
        <v>0.16601941747580007</v>
      </c>
      <c r="BE33" s="127">
        <f t="shared" si="6"/>
        <v>93.56725146194734</v>
      </c>
      <c r="BF33" s="40">
        <v>2.7</v>
      </c>
      <c r="BG33" s="41">
        <v>15.7</v>
      </c>
      <c r="BH33" s="42">
        <v>689.58</v>
      </c>
      <c r="BI33" s="1">
        <v>73.99</v>
      </c>
      <c r="BJ33" s="1">
        <v>74.04</v>
      </c>
      <c r="BK33" s="24">
        <f t="shared" si="13"/>
        <v>74.015</v>
      </c>
      <c r="BL33" s="1">
        <v>18.9</v>
      </c>
      <c r="BM33" s="2"/>
      <c r="BN33" s="7">
        <f t="shared" si="2"/>
        <v>4035.714285714286</v>
      </c>
      <c r="BO33" s="1">
        <f t="shared" si="11"/>
        <v>10896.428571428572</v>
      </c>
    </row>
    <row r="34" spans="1:67" s="22" customFormat="1" ht="12" customHeight="1">
      <c r="A34" s="168" t="s">
        <v>441</v>
      </c>
      <c r="B34" s="116" t="s">
        <v>564</v>
      </c>
      <c r="C34" s="49">
        <v>1</v>
      </c>
      <c r="D34" s="49">
        <v>1</v>
      </c>
      <c r="E34" s="37">
        <v>700.7</v>
      </c>
      <c r="F34" s="131">
        <v>65</v>
      </c>
      <c r="G34" s="1">
        <v>0</v>
      </c>
      <c r="H34" s="1">
        <v>0</v>
      </c>
      <c r="I34" s="1">
        <v>0</v>
      </c>
      <c r="J34" s="12">
        <v>0</v>
      </c>
      <c r="K34" s="1">
        <v>0</v>
      </c>
      <c r="L34" s="1">
        <v>0</v>
      </c>
      <c r="M34" s="12">
        <v>10</v>
      </c>
      <c r="N34" s="1">
        <v>0</v>
      </c>
      <c r="O34" s="12">
        <v>0</v>
      </c>
      <c r="P34" s="13">
        <v>0</v>
      </c>
      <c r="Q34" s="14">
        <v>0</v>
      </c>
      <c r="R34" s="8">
        <v>0</v>
      </c>
      <c r="S34" s="1">
        <v>0</v>
      </c>
      <c r="T34" s="17">
        <v>0</v>
      </c>
      <c r="U34" s="14">
        <v>0</v>
      </c>
      <c r="V34" s="11">
        <v>10</v>
      </c>
      <c r="W34" s="16">
        <v>0</v>
      </c>
      <c r="X34" s="17">
        <v>10</v>
      </c>
      <c r="Y34" s="13">
        <v>0</v>
      </c>
      <c r="Z34" s="15">
        <v>0</v>
      </c>
      <c r="AA34" s="16">
        <v>5</v>
      </c>
      <c r="AB34" s="1">
        <f>SUM(F34:AA34)</f>
        <v>100</v>
      </c>
      <c r="AC34" s="184">
        <v>0.30992453811686177</v>
      </c>
      <c r="AD34" s="184">
        <v>0.14223827044230838</v>
      </c>
      <c r="AE34" s="152"/>
      <c r="AF34" s="154">
        <v>5</v>
      </c>
      <c r="AG34" s="157" t="s">
        <v>543</v>
      </c>
      <c r="AH34" s="157">
        <v>3</v>
      </c>
      <c r="AI34" s="158">
        <v>700.7</v>
      </c>
      <c r="AJ34" s="171">
        <v>700.45</v>
      </c>
      <c r="AK34" s="173">
        <v>84</v>
      </c>
      <c r="AL34" s="173">
        <v>11</v>
      </c>
      <c r="AM34" s="173">
        <v>5</v>
      </c>
      <c r="AN34" s="126" t="s">
        <v>160</v>
      </c>
      <c r="AO34" s="127">
        <v>0</v>
      </c>
      <c r="AP34" s="127">
        <v>0</v>
      </c>
      <c r="AQ34" s="127">
        <v>82.3529411764705</v>
      </c>
      <c r="AR34" s="127">
        <v>0</v>
      </c>
      <c r="AS34" s="127">
        <v>0</v>
      </c>
      <c r="AT34" s="127">
        <v>4.90196078431372</v>
      </c>
      <c r="AU34" s="127">
        <v>0</v>
      </c>
      <c r="AV34" s="127">
        <v>0</v>
      </c>
      <c r="AW34" s="127">
        <v>3.92156862745098</v>
      </c>
      <c r="AX34" s="127">
        <v>8.8235294117647</v>
      </c>
      <c r="AY34" s="127">
        <v>0</v>
      </c>
      <c r="AZ34" s="188">
        <f t="shared" si="0"/>
        <v>86.27450980392148</v>
      </c>
      <c r="BA34" s="60">
        <f t="shared" si="12"/>
        <v>17.6</v>
      </c>
      <c r="BB34" s="127">
        <f t="shared" si="14"/>
        <v>9.33333333333333</v>
      </c>
      <c r="BC34" s="57">
        <f t="shared" si="7"/>
        <v>82.3529411764705</v>
      </c>
      <c r="BD34" s="127">
        <f t="shared" si="8"/>
        <v>8.5764705882353</v>
      </c>
      <c r="BE34" s="127">
        <f t="shared" si="6"/>
        <v>1.0288065843621386</v>
      </c>
      <c r="BF34" s="40">
        <v>2.7</v>
      </c>
      <c r="BG34" s="41">
        <v>17.4</v>
      </c>
      <c r="BH34" s="42">
        <v>598.33</v>
      </c>
      <c r="BI34" s="1">
        <v>55.13</v>
      </c>
      <c r="BJ34" s="1">
        <v>55.18</v>
      </c>
      <c r="BK34" s="24">
        <f t="shared" si="13"/>
        <v>55.155</v>
      </c>
      <c r="BL34" s="1">
        <v>17.3</v>
      </c>
      <c r="BM34" s="2"/>
      <c r="BN34" s="7">
        <f t="shared" si="2"/>
        <v>3294.8028673835124</v>
      </c>
      <c r="BO34" s="1">
        <f t="shared" si="11"/>
        <v>8895.967741935485</v>
      </c>
    </row>
    <row r="35" spans="1:67" s="22" customFormat="1" ht="12" customHeight="1">
      <c r="A35" s="168" t="s">
        <v>442</v>
      </c>
      <c r="B35" s="116" t="s">
        <v>564</v>
      </c>
      <c r="C35" s="49">
        <v>1</v>
      </c>
      <c r="D35" s="49">
        <v>1</v>
      </c>
      <c r="E35" s="37">
        <v>702</v>
      </c>
      <c r="F35" s="131">
        <v>65</v>
      </c>
      <c r="G35" s="1">
        <v>0</v>
      </c>
      <c r="H35" s="1">
        <v>0</v>
      </c>
      <c r="I35" s="1">
        <v>0</v>
      </c>
      <c r="J35" s="12">
        <v>0</v>
      </c>
      <c r="K35" s="1">
        <v>0</v>
      </c>
      <c r="L35" s="1">
        <v>0</v>
      </c>
      <c r="M35" s="12">
        <v>10</v>
      </c>
      <c r="N35" s="1">
        <v>0</v>
      </c>
      <c r="O35" s="12">
        <v>0</v>
      </c>
      <c r="P35" s="13">
        <v>0</v>
      </c>
      <c r="Q35" s="14">
        <v>0</v>
      </c>
      <c r="R35" s="8">
        <v>0</v>
      </c>
      <c r="S35" s="1">
        <v>0</v>
      </c>
      <c r="T35" s="17">
        <v>0</v>
      </c>
      <c r="U35" s="14">
        <v>0</v>
      </c>
      <c r="V35" s="11">
        <v>5</v>
      </c>
      <c r="W35" s="16">
        <v>0</v>
      </c>
      <c r="X35" s="17">
        <v>20</v>
      </c>
      <c r="Y35" s="13">
        <v>0</v>
      </c>
      <c r="Z35" s="15">
        <v>0</v>
      </c>
      <c r="AA35" s="16">
        <v>0</v>
      </c>
      <c r="AB35" s="1">
        <f>SUM(F35:AA35)</f>
        <v>100</v>
      </c>
      <c r="AC35" s="184">
        <v>0.3666527021399242</v>
      </c>
      <c r="AD35" s="184">
        <v>0.16420781073629084</v>
      </c>
      <c r="AE35" s="152"/>
      <c r="AF35" s="154">
        <v>5</v>
      </c>
      <c r="AG35" s="157" t="s">
        <v>543</v>
      </c>
      <c r="AH35" s="157">
        <v>3</v>
      </c>
      <c r="AI35" s="158">
        <v>702</v>
      </c>
      <c r="AJ35" s="171">
        <v>703.23</v>
      </c>
      <c r="AK35" s="174">
        <v>81</v>
      </c>
      <c r="AL35" s="174">
        <v>9</v>
      </c>
      <c r="AM35" s="174">
        <v>10</v>
      </c>
      <c r="AN35" s="126" t="s">
        <v>161</v>
      </c>
      <c r="AO35" s="127">
        <v>0.869565217391304</v>
      </c>
      <c r="AP35" s="127">
        <v>0</v>
      </c>
      <c r="AQ35" s="127">
        <v>77.391304347826</v>
      </c>
      <c r="AR35" s="127">
        <v>0</v>
      </c>
      <c r="AS35" s="127">
        <v>0</v>
      </c>
      <c r="AT35" s="127">
        <v>6.95652173913043</v>
      </c>
      <c r="AU35" s="127">
        <v>0.869565217391304</v>
      </c>
      <c r="AV35" s="127">
        <v>0</v>
      </c>
      <c r="AW35" s="127">
        <v>7.82608695652174</v>
      </c>
      <c r="AX35" s="127">
        <v>6.08695652173913</v>
      </c>
      <c r="AY35" s="127">
        <v>0</v>
      </c>
      <c r="AZ35" s="188">
        <f t="shared" si="0"/>
        <v>85.21739130434773</v>
      </c>
      <c r="BA35" s="60">
        <f t="shared" si="12"/>
        <v>12.249999999999995</v>
      </c>
      <c r="BB35" s="127">
        <f t="shared" si="14"/>
        <v>4.999999999999996</v>
      </c>
      <c r="BC35" s="57">
        <f t="shared" si="7"/>
        <v>78.26086956521729</v>
      </c>
      <c r="BD35" s="127">
        <f t="shared" si="8"/>
        <v>10.513043478260872</v>
      </c>
      <c r="BE35" s="127">
        <f t="shared" si="6"/>
        <v>0.5789909015715465</v>
      </c>
      <c r="BF35" s="40">
        <v>2.71</v>
      </c>
      <c r="BG35" s="41">
        <v>16.6</v>
      </c>
      <c r="BH35" s="42">
        <v>294.52</v>
      </c>
      <c r="BI35" s="1">
        <v>79.99</v>
      </c>
      <c r="BJ35" s="1">
        <v>79.95</v>
      </c>
      <c r="BK35" s="24">
        <f t="shared" si="13"/>
        <v>79.97</v>
      </c>
      <c r="BL35" s="1">
        <v>25</v>
      </c>
      <c r="BM35" s="2"/>
      <c r="BN35" s="7">
        <f t="shared" si="2"/>
        <v>3272.0949263502453</v>
      </c>
      <c r="BO35" s="1">
        <f t="shared" si="11"/>
        <v>8867.377250409165</v>
      </c>
    </row>
    <row r="36" spans="1:67" s="22" customFormat="1" ht="12" customHeight="1">
      <c r="A36" s="168" t="s">
        <v>443</v>
      </c>
      <c r="B36" s="116" t="s">
        <v>564</v>
      </c>
      <c r="C36" s="49">
        <v>1</v>
      </c>
      <c r="D36" s="49">
        <v>1</v>
      </c>
      <c r="E36" s="37">
        <v>703</v>
      </c>
      <c r="F36" s="131">
        <v>90</v>
      </c>
      <c r="G36" s="1">
        <v>0</v>
      </c>
      <c r="H36" s="1">
        <v>0</v>
      </c>
      <c r="I36" s="1">
        <v>0</v>
      </c>
      <c r="J36" s="12">
        <v>0</v>
      </c>
      <c r="K36" s="1">
        <v>0</v>
      </c>
      <c r="L36" s="1">
        <v>0</v>
      </c>
      <c r="M36" s="12">
        <v>0</v>
      </c>
      <c r="N36" s="1">
        <v>0</v>
      </c>
      <c r="O36" s="12">
        <v>0</v>
      </c>
      <c r="P36" s="13">
        <v>0</v>
      </c>
      <c r="Q36" s="14">
        <v>0</v>
      </c>
      <c r="R36" s="8">
        <v>0</v>
      </c>
      <c r="S36" s="1">
        <v>0</v>
      </c>
      <c r="T36" s="17">
        <v>0</v>
      </c>
      <c r="U36" s="14">
        <v>0</v>
      </c>
      <c r="V36" s="11">
        <v>5</v>
      </c>
      <c r="W36" s="16">
        <v>0</v>
      </c>
      <c r="X36" s="17">
        <v>5</v>
      </c>
      <c r="Y36" s="13">
        <v>0</v>
      </c>
      <c r="Z36" s="15">
        <v>0</v>
      </c>
      <c r="AA36" s="16">
        <v>0</v>
      </c>
      <c r="AB36" s="1">
        <f>SUM(F36:AA36)</f>
        <v>100</v>
      </c>
      <c r="AC36" s="184">
        <v>0.33015432230168706</v>
      </c>
      <c r="AD36" s="184">
        <v>0.14099576104940698</v>
      </c>
      <c r="AE36" s="152"/>
      <c r="AF36" s="154">
        <v>5</v>
      </c>
      <c r="AG36" s="157" t="s">
        <v>543</v>
      </c>
      <c r="AH36" s="157">
        <v>3</v>
      </c>
      <c r="AI36" s="158">
        <v>703</v>
      </c>
      <c r="AJ36" s="171">
        <v>703.23</v>
      </c>
      <c r="AK36" s="174">
        <v>81</v>
      </c>
      <c r="AL36" s="174">
        <v>9</v>
      </c>
      <c r="AM36" s="174">
        <v>10</v>
      </c>
      <c r="AN36" s="126" t="s">
        <v>162</v>
      </c>
      <c r="AO36" s="127">
        <v>7.92079207920792</v>
      </c>
      <c r="AP36" s="127">
        <v>0</v>
      </c>
      <c r="AQ36" s="127">
        <v>73.2673267326732</v>
      </c>
      <c r="AR36" s="127">
        <v>0</v>
      </c>
      <c r="AS36" s="127">
        <v>0</v>
      </c>
      <c r="AT36" s="127">
        <v>0.99009900990099</v>
      </c>
      <c r="AU36" s="127">
        <v>0</v>
      </c>
      <c r="AV36" s="127">
        <v>0</v>
      </c>
      <c r="AW36" s="127">
        <v>4.95049504950495</v>
      </c>
      <c r="AX36" s="127">
        <v>12.8712871287128</v>
      </c>
      <c r="AY36" s="127">
        <v>0</v>
      </c>
      <c r="AZ36" s="188">
        <f t="shared" si="0"/>
        <v>78.21782178217815</v>
      </c>
      <c r="BA36" s="60">
        <f t="shared" si="12"/>
        <v>78.99999999999994</v>
      </c>
      <c r="BB36" s="127">
        <f t="shared" si="14"/>
        <v>13.666666666666655</v>
      </c>
      <c r="BC36" s="57">
        <f t="shared" si="7"/>
        <v>81.18811881188111</v>
      </c>
      <c r="BD36" s="127">
        <f t="shared" si="8"/>
        <v>3.8287128712872</v>
      </c>
      <c r="BE36" s="127">
        <f t="shared" si="6"/>
        <v>3.3617791569691455</v>
      </c>
      <c r="BF36" s="40">
        <v>2.71</v>
      </c>
      <c r="BG36" s="41">
        <v>16.7</v>
      </c>
      <c r="BH36" s="42">
        <v>650.92</v>
      </c>
      <c r="BI36" s="1">
        <v>73.99</v>
      </c>
      <c r="BJ36" s="1">
        <v>74.04</v>
      </c>
      <c r="BK36" s="24">
        <f t="shared" si="13"/>
        <v>74.015</v>
      </c>
      <c r="BL36" s="1">
        <v>21.1</v>
      </c>
      <c r="BM36" s="2"/>
      <c r="BN36" s="7">
        <f t="shared" si="2"/>
        <v>3603.4566699123657</v>
      </c>
      <c r="BO36" s="1">
        <f t="shared" si="11"/>
        <v>9765.367575462511</v>
      </c>
    </row>
    <row r="37" spans="1:67" s="22" customFormat="1" ht="12" customHeight="1">
      <c r="A37" s="168" t="s">
        <v>444</v>
      </c>
      <c r="B37" s="116" t="s">
        <v>564</v>
      </c>
      <c r="C37" s="49">
        <v>1</v>
      </c>
      <c r="D37" s="49">
        <v>1</v>
      </c>
      <c r="E37" s="37">
        <v>704</v>
      </c>
      <c r="F37" s="131">
        <v>100</v>
      </c>
      <c r="G37" s="1">
        <v>0</v>
      </c>
      <c r="H37" s="1">
        <v>0</v>
      </c>
      <c r="I37" s="1">
        <v>0</v>
      </c>
      <c r="J37" s="12">
        <v>0</v>
      </c>
      <c r="K37" s="1">
        <v>0</v>
      </c>
      <c r="L37" s="1">
        <v>0</v>
      </c>
      <c r="M37" s="12">
        <v>0</v>
      </c>
      <c r="N37" s="1">
        <v>0</v>
      </c>
      <c r="O37" s="12">
        <v>0</v>
      </c>
      <c r="P37" s="13">
        <v>0</v>
      </c>
      <c r="Q37" s="14">
        <v>0</v>
      </c>
      <c r="R37" s="8">
        <v>0</v>
      </c>
      <c r="S37" s="1">
        <v>0</v>
      </c>
      <c r="T37" s="17">
        <v>0</v>
      </c>
      <c r="U37" s="14">
        <v>0</v>
      </c>
      <c r="V37" s="11"/>
      <c r="W37" s="16">
        <v>0</v>
      </c>
      <c r="X37" s="17">
        <v>0</v>
      </c>
      <c r="Y37" s="13">
        <v>0</v>
      </c>
      <c r="Z37" s="15">
        <v>0</v>
      </c>
      <c r="AA37" s="16">
        <v>0</v>
      </c>
      <c r="AB37" s="1">
        <f>SUM(F37:AA37)</f>
        <v>100</v>
      </c>
      <c r="AC37" s="184">
        <v>0.32069627482233526</v>
      </c>
      <c r="AD37" s="184">
        <v>0.09891269987759226</v>
      </c>
      <c r="AE37" s="152"/>
      <c r="AF37" s="154">
        <v>5</v>
      </c>
      <c r="AG37" s="157" t="s">
        <v>543</v>
      </c>
      <c r="AH37" s="157">
        <v>3</v>
      </c>
      <c r="AI37" s="158">
        <v>704</v>
      </c>
      <c r="AJ37" s="171">
        <v>703.23</v>
      </c>
      <c r="AK37" s="174">
        <v>81</v>
      </c>
      <c r="AL37" s="174">
        <v>9</v>
      </c>
      <c r="AM37" s="174">
        <v>10</v>
      </c>
      <c r="AN37" s="126" t="s">
        <v>163</v>
      </c>
      <c r="AO37" s="127">
        <v>0</v>
      </c>
      <c r="AP37" s="127">
        <v>0</v>
      </c>
      <c r="AQ37" s="127">
        <v>77.2277227722772</v>
      </c>
      <c r="AR37" s="127">
        <v>0</v>
      </c>
      <c r="AS37" s="127">
        <v>0</v>
      </c>
      <c r="AT37" s="127">
        <v>15.8415841584158</v>
      </c>
      <c r="AU37" s="127">
        <v>0</v>
      </c>
      <c r="AV37" s="127">
        <v>0</v>
      </c>
      <c r="AW37" s="127">
        <v>0</v>
      </c>
      <c r="AX37" s="127">
        <v>6.93069306930693</v>
      </c>
      <c r="AY37" s="127">
        <v>0</v>
      </c>
      <c r="AZ37" s="188">
        <f t="shared" si="0"/>
        <v>77.2277227722772</v>
      </c>
      <c r="BA37" s="60">
        <f t="shared" si="12"/>
        <v>4.8750000000000115</v>
      </c>
      <c r="BB37" s="127">
        <f t="shared" si="14"/>
        <v>4.8750000000000115</v>
      </c>
      <c r="BC37" s="57">
        <f t="shared" si="7"/>
        <v>77.2277227722772</v>
      </c>
      <c r="BD37" s="127">
        <f t="shared" si="8"/>
        <v>5.869306930693071</v>
      </c>
      <c r="BE37" s="127">
        <f t="shared" si="6"/>
        <v>1.1808367071524961</v>
      </c>
      <c r="BF37" s="40">
        <v>2.71</v>
      </c>
      <c r="BG37" s="41">
        <v>12.8</v>
      </c>
      <c r="BH37" s="41">
        <v>78.92</v>
      </c>
      <c r="BI37" s="1">
        <v>75.52</v>
      </c>
      <c r="BJ37" s="1">
        <v>75.47</v>
      </c>
      <c r="BK37" s="24">
        <f t="shared" si="13"/>
        <v>75.495</v>
      </c>
      <c r="BL37" s="1">
        <v>18.5</v>
      </c>
      <c r="BM37" s="2"/>
      <c r="BN37" s="7">
        <f t="shared" si="2"/>
        <v>4208.19397993311</v>
      </c>
      <c r="BO37" s="1">
        <f t="shared" si="11"/>
        <v>11404.205685618728</v>
      </c>
    </row>
    <row r="38" spans="1:67" s="22" customFormat="1" ht="12" customHeight="1">
      <c r="A38" s="168" t="s">
        <v>445</v>
      </c>
      <c r="B38" s="116" t="s">
        <v>564</v>
      </c>
      <c r="C38" s="49">
        <v>1</v>
      </c>
      <c r="D38" s="49">
        <v>1</v>
      </c>
      <c r="E38" s="37">
        <v>705.5</v>
      </c>
      <c r="F38" s="131">
        <v>80</v>
      </c>
      <c r="G38" s="1">
        <v>0</v>
      </c>
      <c r="H38" s="1">
        <v>0</v>
      </c>
      <c r="I38" s="1">
        <v>0</v>
      </c>
      <c r="J38" s="12">
        <v>0</v>
      </c>
      <c r="K38" s="1">
        <v>0</v>
      </c>
      <c r="L38" s="1">
        <v>0</v>
      </c>
      <c r="M38" s="12">
        <v>0</v>
      </c>
      <c r="N38" s="1">
        <v>0</v>
      </c>
      <c r="O38" s="12">
        <v>0</v>
      </c>
      <c r="P38" s="13">
        <v>0</v>
      </c>
      <c r="Q38" s="14">
        <v>0</v>
      </c>
      <c r="R38" s="8">
        <v>0</v>
      </c>
      <c r="S38" s="1">
        <v>0</v>
      </c>
      <c r="T38" s="17">
        <v>0</v>
      </c>
      <c r="U38" s="14">
        <v>0</v>
      </c>
      <c r="V38" s="11">
        <v>10</v>
      </c>
      <c r="W38" s="16">
        <v>0</v>
      </c>
      <c r="X38" s="17">
        <v>10</v>
      </c>
      <c r="Y38" s="13">
        <v>0</v>
      </c>
      <c r="Z38" s="15">
        <v>0</v>
      </c>
      <c r="AA38" s="16">
        <v>0</v>
      </c>
      <c r="AB38" s="1">
        <f>SUM(F38:AA38)</f>
        <v>100</v>
      </c>
      <c r="AC38" s="184">
        <v>0.5456654808796323</v>
      </c>
      <c r="AD38" s="184">
        <v>0.3087445597244689</v>
      </c>
      <c r="AE38" s="152"/>
      <c r="AF38" s="154">
        <v>5</v>
      </c>
      <c r="AG38" s="157" t="s">
        <v>543</v>
      </c>
      <c r="AH38" s="157">
        <v>3</v>
      </c>
      <c r="AI38" s="158">
        <v>705.5</v>
      </c>
      <c r="AJ38" s="171">
        <v>706.25</v>
      </c>
      <c r="AK38" s="174">
        <v>98</v>
      </c>
      <c r="AL38" s="174">
        <v>2</v>
      </c>
      <c r="AM38" s="174">
        <v>0</v>
      </c>
      <c r="AN38" s="126" t="s">
        <v>164</v>
      </c>
      <c r="AO38" s="127">
        <v>1.96078431372549</v>
      </c>
      <c r="AP38" s="127">
        <v>0</v>
      </c>
      <c r="AQ38" s="127">
        <v>63.7254901960784</v>
      </c>
      <c r="AR38" s="127">
        <v>0</v>
      </c>
      <c r="AS38" s="127">
        <v>1.96078431372549</v>
      </c>
      <c r="AT38" s="127">
        <v>20.5882352941176</v>
      </c>
      <c r="AU38" s="127">
        <v>0</v>
      </c>
      <c r="AV38" s="127">
        <v>0</v>
      </c>
      <c r="AW38" s="127">
        <v>2.94117647058823</v>
      </c>
      <c r="AX38" s="127">
        <v>8.8235294117647</v>
      </c>
      <c r="AY38" s="127">
        <v>0</v>
      </c>
      <c r="AZ38" s="188">
        <f t="shared" si="0"/>
        <v>68.62745098039211</v>
      </c>
      <c r="BA38" s="60">
        <f t="shared" si="12"/>
        <v>3.333333333333339</v>
      </c>
      <c r="BB38" s="127">
        <f t="shared" si="14"/>
        <v>2.875000000000005</v>
      </c>
      <c r="BC38" s="57">
        <f t="shared" si="7"/>
        <v>67.64705882352936</v>
      </c>
      <c r="BD38" s="127">
        <f t="shared" si="8"/>
        <v>1.576470588235301</v>
      </c>
      <c r="BE38" s="127">
        <f t="shared" si="6"/>
        <v>5.597014925373106</v>
      </c>
      <c r="BF38" s="40">
        <v>2.7</v>
      </c>
      <c r="BG38" s="41">
        <v>10.4</v>
      </c>
      <c r="BH38" s="42">
        <v>115.52</v>
      </c>
      <c r="BI38" s="1">
        <v>75.84</v>
      </c>
      <c r="BJ38" s="1">
        <v>75.82</v>
      </c>
      <c r="BK38" s="24">
        <f t="shared" si="13"/>
        <v>75.83</v>
      </c>
      <c r="BL38" s="1">
        <v>14.6</v>
      </c>
      <c r="BM38" s="2"/>
      <c r="BN38" s="7">
        <f t="shared" si="2"/>
        <v>5400.997150997151</v>
      </c>
      <c r="BO38" s="1">
        <f t="shared" si="11"/>
        <v>14582.692307692309</v>
      </c>
    </row>
    <row r="39" spans="1:67" s="22" customFormat="1" ht="12" customHeight="1">
      <c r="A39" s="168" t="s">
        <v>446</v>
      </c>
      <c r="B39" s="116" t="s">
        <v>564</v>
      </c>
      <c r="C39" s="49">
        <v>1</v>
      </c>
      <c r="D39" s="49">
        <v>1</v>
      </c>
      <c r="E39" s="37">
        <v>705.5</v>
      </c>
      <c r="F39" s="131">
        <v>80</v>
      </c>
      <c r="G39" s="1">
        <v>0</v>
      </c>
      <c r="H39" s="1">
        <v>0</v>
      </c>
      <c r="I39" s="1">
        <v>0</v>
      </c>
      <c r="J39" s="12">
        <v>0</v>
      </c>
      <c r="K39" s="1">
        <v>0</v>
      </c>
      <c r="L39" s="1">
        <v>0</v>
      </c>
      <c r="M39" s="12">
        <v>0</v>
      </c>
      <c r="N39" s="1">
        <v>0</v>
      </c>
      <c r="O39" s="12">
        <v>0</v>
      </c>
      <c r="P39" s="13">
        <v>0</v>
      </c>
      <c r="Q39" s="14">
        <v>0</v>
      </c>
      <c r="R39" s="8">
        <v>0</v>
      </c>
      <c r="S39" s="1">
        <v>0</v>
      </c>
      <c r="T39" s="17">
        <v>0</v>
      </c>
      <c r="U39" s="14">
        <v>0</v>
      </c>
      <c r="V39" s="11">
        <v>10</v>
      </c>
      <c r="W39" s="16">
        <v>0</v>
      </c>
      <c r="X39" s="17">
        <v>10</v>
      </c>
      <c r="Y39" s="13">
        <v>0</v>
      </c>
      <c r="Z39" s="15">
        <v>0</v>
      </c>
      <c r="AA39" s="16">
        <v>0</v>
      </c>
      <c r="AB39" s="1">
        <f>SUM(F39:AA39)</f>
        <v>100</v>
      </c>
      <c r="AC39" s="184">
        <v>0.6834757505371655</v>
      </c>
      <c r="AD39" s="184">
        <v>0.4225953840982601</v>
      </c>
      <c r="AE39" s="152"/>
      <c r="AF39" s="154">
        <v>5</v>
      </c>
      <c r="AG39" s="157" t="s">
        <v>543</v>
      </c>
      <c r="AH39" s="157">
        <v>3</v>
      </c>
      <c r="AI39" s="158">
        <v>705.5</v>
      </c>
      <c r="AJ39" s="171">
        <v>706.25</v>
      </c>
      <c r="AK39" s="174">
        <v>98</v>
      </c>
      <c r="AL39" s="174">
        <v>2</v>
      </c>
      <c r="AM39" s="174">
        <v>0</v>
      </c>
      <c r="AN39" s="126" t="s">
        <v>165</v>
      </c>
      <c r="AO39" s="127">
        <v>0</v>
      </c>
      <c r="AP39" s="127">
        <v>0</v>
      </c>
      <c r="AQ39" s="127">
        <v>55.4455445544554</v>
      </c>
      <c r="AR39" s="127">
        <v>0</v>
      </c>
      <c r="AS39" s="127">
        <v>2.97029702970297</v>
      </c>
      <c r="AT39" s="127">
        <v>28.7128712871287</v>
      </c>
      <c r="AU39" s="127">
        <v>0</v>
      </c>
      <c r="AV39" s="127">
        <v>0</v>
      </c>
      <c r="AW39" s="127">
        <v>5.94059405940594</v>
      </c>
      <c r="AX39" s="127">
        <v>6.93069306930693</v>
      </c>
      <c r="AY39" s="127">
        <v>0</v>
      </c>
      <c r="AZ39" s="188">
        <f t="shared" si="0"/>
        <v>64.35643564356431</v>
      </c>
      <c r="BA39" s="60">
        <f t="shared" si="12"/>
        <v>2.241379310344827</v>
      </c>
      <c r="BB39" s="127">
        <f t="shared" si="14"/>
        <v>1.6857142857142853</v>
      </c>
      <c r="BC39" s="57">
        <f t="shared" si="7"/>
        <v>58.41584158415837</v>
      </c>
      <c r="BD39" s="127">
        <f t="shared" si="8"/>
        <v>4.56930693069307</v>
      </c>
      <c r="BE39" s="127">
        <f t="shared" si="6"/>
        <v>1.5167930660888402</v>
      </c>
      <c r="BF39" s="40">
        <v>2.71</v>
      </c>
      <c r="BG39" s="41">
        <v>11.5</v>
      </c>
      <c r="BH39" s="42">
        <v>109.03</v>
      </c>
      <c r="BI39" s="1">
        <v>78.33</v>
      </c>
      <c r="BJ39" s="1">
        <v>78.46</v>
      </c>
      <c r="BK39" s="24">
        <f t="shared" si="13"/>
        <v>78.395</v>
      </c>
      <c r="BL39" s="1">
        <v>15.5</v>
      </c>
      <c r="BM39" s="2"/>
      <c r="BN39" s="7">
        <f t="shared" si="2"/>
        <v>5247.322623828648</v>
      </c>
      <c r="BO39" s="1">
        <f t="shared" si="11"/>
        <v>14220.244310575636</v>
      </c>
    </row>
    <row r="40" spans="1:67" s="22" customFormat="1" ht="12" customHeight="1">
      <c r="A40" s="168" t="s">
        <v>447</v>
      </c>
      <c r="B40" s="116" t="s">
        <v>564</v>
      </c>
      <c r="C40" s="49">
        <v>1</v>
      </c>
      <c r="D40" s="49">
        <v>1</v>
      </c>
      <c r="E40" s="37">
        <v>705.6</v>
      </c>
      <c r="F40" s="131">
        <v>75</v>
      </c>
      <c r="G40" s="1">
        <v>0</v>
      </c>
      <c r="H40" s="1">
        <v>0</v>
      </c>
      <c r="I40" s="1">
        <v>0</v>
      </c>
      <c r="J40" s="12">
        <v>0</v>
      </c>
      <c r="K40" s="1">
        <v>0</v>
      </c>
      <c r="L40" s="1">
        <v>5</v>
      </c>
      <c r="M40" s="12">
        <v>0</v>
      </c>
      <c r="N40" s="1">
        <v>0</v>
      </c>
      <c r="O40" s="12">
        <v>0</v>
      </c>
      <c r="P40" s="13">
        <v>0</v>
      </c>
      <c r="Q40" s="14">
        <v>0</v>
      </c>
      <c r="R40" s="8">
        <v>0</v>
      </c>
      <c r="S40" s="1">
        <v>0</v>
      </c>
      <c r="T40" s="17">
        <v>0</v>
      </c>
      <c r="U40" s="14">
        <v>0</v>
      </c>
      <c r="V40" s="11">
        <v>10</v>
      </c>
      <c r="W40" s="16">
        <v>0</v>
      </c>
      <c r="X40" s="17">
        <v>10</v>
      </c>
      <c r="Y40" s="13">
        <v>0</v>
      </c>
      <c r="Z40" s="15">
        <v>0</v>
      </c>
      <c r="AA40" s="16">
        <v>0</v>
      </c>
      <c r="AB40" s="1">
        <f>SUM(F40:AA40)</f>
        <v>100</v>
      </c>
      <c r="AC40" s="184">
        <v>0.5736532595735944</v>
      </c>
      <c r="AD40" s="184">
        <v>0.29156388062567296</v>
      </c>
      <c r="AE40" s="152"/>
      <c r="AF40" s="154">
        <v>5</v>
      </c>
      <c r="AG40" s="157" t="s">
        <v>542</v>
      </c>
      <c r="AH40" s="157">
        <v>3</v>
      </c>
      <c r="AI40" s="158">
        <v>705.6</v>
      </c>
      <c r="AJ40" s="171">
        <v>706.25</v>
      </c>
      <c r="AK40" s="174">
        <v>98</v>
      </c>
      <c r="AL40" s="174">
        <v>2</v>
      </c>
      <c r="AM40" s="174">
        <v>0</v>
      </c>
      <c r="AN40" s="126" t="s">
        <v>166</v>
      </c>
      <c r="AO40" s="127">
        <v>0</v>
      </c>
      <c r="AP40" s="127">
        <v>0</v>
      </c>
      <c r="AQ40" s="127">
        <v>57.6642335766423</v>
      </c>
      <c r="AR40" s="127">
        <v>0</v>
      </c>
      <c r="AS40" s="127">
        <v>0.72992700729927</v>
      </c>
      <c r="AT40" s="127">
        <v>21.8978102189781</v>
      </c>
      <c r="AU40" s="127">
        <v>0.72992700729927</v>
      </c>
      <c r="AV40" s="127">
        <v>0</v>
      </c>
      <c r="AW40" s="127">
        <v>9.48905109489051</v>
      </c>
      <c r="AX40" s="127">
        <v>9.48905109489051</v>
      </c>
      <c r="AY40" s="127">
        <v>0</v>
      </c>
      <c r="AZ40" s="188">
        <f t="shared" si="0"/>
        <v>67.88321167883208</v>
      </c>
      <c r="BA40" s="60">
        <f t="shared" si="12"/>
        <v>3.0999999999999988</v>
      </c>
      <c r="BB40" s="127">
        <f t="shared" si="14"/>
        <v>1.8181818181818172</v>
      </c>
      <c r="BC40" s="57">
        <f t="shared" si="7"/>
        <v>58.39416058394157</v>
      </c>
      <c r="BD40" s="127">
        <f t="shared" si="8"/>
        <v>4.810948905109491</v>
      </c>
      <c r="BE40" s="127">
        <f t="shared" si="6"/>
        <v>1.972386587771202</v>
      </c>
      <c r="BF40" s="40">
        <v>2.71</v>
      </c>
      <c r="BG40" s="41">
        <v>14.3</v>
      </c>
      <c r="BH40" s="42">
        <v>665.7</v>
      </c>
      <c r="BI40" s="1">
        <v>77.43</v>
      </c>
      <c r="BJ40" s="1">
        <v>77.35</v>
      </c>
      <c r="BK40" s="24">
        <f t="shared" si="13"/>
        <v>77.39</v>
      </c>
      <c r="BL40" s="1">
        <v>16.9</v>
      </c>
      <c r="BM40" s="2"/>
      <c r="BN40" s="7">
        <f t="shared" si="2"/>
        <v>4736.230110159119</v>
      </c>
      <c r="BO40" s="1">
        <f t="shared" si="11"/>
        <v>12835.183598531214</v>
      </c>
    </row>
    <row r="41" spans="1:67" s="22" customFormat="1" ht="12" customHeight="1">
      <c r="A41" s="168" t="s">
        <v>448</v>
      </c>
      <c r="B41" s="116" t="s">
        <v>564</v>
      </c>
      <c r="C41" s="49">
        <v>1</v>
      </c>
      <c r="D41" s="49">
        <v>1</v>
      </c>
      <c r="E41" s="37">
        <v>707</v>
      </c>
      <c r="F41" s="131">
        <v>50</v>
      </c>
      <c r="G41" s="1">
        <v>0</v>
      </c>
      <c r="H41" s="1">
        <v>0</v>
      </c>
      <c r="I41" s="1">
        <v>0</v>
      </c>
      <c r="J41" s="12">
        <v>0</v>
      </c>
      <c r="K41" s="1">
        <v>0</v>
      </c>
      <c r="L41" s="43">
        <v>0</v>
      </c>
      <c r="M41" s="131">
        <v>20</v>
      </c>
      <c r="N41" s="1">
        <v>0</v>
      </c>
      <c r="O41" s="12">
        <v>0</v>
      </c>
      <c r="P41" s="13">
        <v>0</v>
      </c>
      <c r="Q41" s="14">
        <v>0</v>
      </c>
      <c r="R41" s="8">
        <v>0</v>
      </c>
      <c r="S41" s="1">
        <v>0</v>
      </c>
      <c r="T41" s="17">
        <v>0</v>
      </c>
      <c r="U41" s="14">
        <v>0</v>
      </c>
      <c r="V41" s="11">
        <v>15</v>
      </c>
      <c r="W41" s="16">
        <v>0</v>
      </c>
      <c r="X41" s="17">
        <v>15</v>
      </c>
      <c r="Y41" s="13">
        <v>0</v>
      </c>
      <c r="Z41" s="15">
        <v>0</v>
      </c>
      <c r="AA41" s="16">
        <v>0</v>
      </c>
      <c r="AB41" s="1">
        <f>SUM(F41:AA41)</f>
        <v>100</v>
      </c>
      <c r="AC41" s="185"/>
      <c r="AD41" s="185"/>
      <c r="AE41" s="152"/>
      <c r="AF41" s="154">
        <v>4</v>
      </c>
      <c r="AG41" s="157" t="s">
        <v>542</v>
      </c>
      <c r="AH41" s="157">
        <v>3</v>
      </c>
      <c r="AI41" s="158">
        <v>707</v>
      </c>
      <c r="AJ41" s="171">
        <v>706.25</v>
      </c>
      <c r="AK41" s="174">
        <v>98</v>
      </c>
      <c r="AL41" s="174">
        <v>2</v>
      </c>
      <c r="AM41" s="174">
        <v>0</v>
      </c>
      <c r="AN41" s="126" t="s">
        <v>167</v>
      </c>
      <c r="AO41" s="127">
        <v>24.8175182481751</v>
      </c>
      <c r="AP41" s="127">
        <v>0</v>
      </c>
      <c r="AQ41" s="127">
        <v>58.3941605839416</v>
      </c>
      <c r="AR41" s="127">
        <v>0</v>
      </c>
      <c r="AS41" s="127">
        <v>0</v>
      </c>
      <c r="AT41" s="127">
        <v>1.45985401459854</v>
      </c>
      <c r="AU41" s="127">
        <v>0</v>
      </c>
      <c r="AV41" s="127">
        <v>0</v>
      </c>
      <c r="AW41" s="127">
        <v>5.83941605839416</v>
      </c>
      <c r="AX41" s="127">
        <v>9.48905109489051</v>
      </c>
      <c r="AY41" s="127">
        <v>0</v>
      </c>
      <c r="AZ41" s="188">
        <f t="shared" si="0"/>
        <v>64.23357664233576</v>
      </c>
      <c r="BA41" s="60">
        <f t="shared" si="12"/>
        <v>44.00000000000001</v>
      </c>
      <c r="BB41" s="127">
        <f t="shared" si="14"/>
        <v>11.39999999999999</v>
      </c>
      <c r="BC41" s="57">
        <f t="shared" si="7"/>
        <v>83.2116788321167</v>
      </c>
      <c r="BD41" s="127">
        <f t="shared" si="8"/>
        <v>1.0109489051094904</v>
      </c>
      <c r="BE41" s="127">
        <f t="shared" si="6"/>
        <v>9.38628158844764</v>
      </c>
      <c r="BF41" s="40">
        <v>2.7</v>
      </c>
      <c r="BG41" s="41">
        <v>10.5</v>
      </c>
      <c r="BH41" s="41">
        <v>19.39</v>
      </c>
      <c r="BI41" s="1">
        <v>83.21</v>
      </c>
      <c r="BJ41" s="1">
        <v>83.45</v>
      </c>
      <c r="BK41" s="24">
        <f t="shared" si="13"/>
        <v>83.33</v>
      </c>
      <c r="BL41" s="1">
        <v>17.9</v>
      </c>
      <c r="BM41" s="2"/>
      <c r="BN41" s="7">
        <f t="shared" si="2"/>
        <v>4805.65167243368</v>
      </c>
      <c r="BO41" s="1">
        <f t="shared" si="11"/>
        <v>12975.259515570937</v>
      </c>
    </row>
    <row r="42" spans="1:67" s="22" customFormat="1" ht="12" customHeight="1">
      <c r="A42" s="168" t="s">
        <v>449</v>
      </c>
      <c r="B42" s="116" t="s">
        <v>564</v>
      </c>
      <c r="C42" s="49">
        <v>1</v>
      </c>
      <c r="D42" s="49">
        <v>1</v>
      </c>
      <c r="E42" s="37">
        <v>708.5</v>
      </c>
      <c r="F42" s="131">
        <v>90</v>
      </c>
      <c r="G42" s="1">
        <v>0</v>
      </c>
      <c r="H42" s="1">
        <v>0</v>
      </c>
      <c r="I42" s="1">
        <v>0</v>
      </c>
      <c r="J42" s="12">
        <v>0</v>
      </c>
      <c r="K42" s="1">
        <v>0</v>
      </c>
      <c r="L42" s="43">
        <v>0</v>
      </c>
      <c r="M42" s="131">
        <v>0</v>
      </c>
      <c r="N42" s="1">
        <v>0</v>
      </c>
      <c r="O42" s="12">
        <v>0</v>
      </c>
      <c r="P42" s="13">
        <v>0</v>
      </c>
      <c r="Q42" s="14">
        <v>0</v>
      </c>
      <c r="R42" s="8">
        <v>0</v>
      </c>
      <c r="S42" s="1">
        <v>0</v>
      </c>
      <c r="T42" s="17">
        <v>0</v>
      </c>
      <c r="U42" s="14">
        <v>0</v>
      </c>
      <c r="V42" s="11">
        <v>5</v>
      </c>
      <c r="W42" s="16">
        <v>0</v>
      </c>
      <c r="X42" s="17">
        <v>5</v>
      </c>
      <c r="Y42" s="13">
        <v>0</v>
      </c>
      <c r="Z42" s="15">
        <v>0</v>
      </c>
      <c r="AA42" s="16">
        <v>0</v>
      </c>
      <c r="AB42" s="1">
        <f>SUM(F42:AA42)</f>
        <v>100</v>
      </c>
      <c r="AC42" s="185"/>
      <c r="AD42" s="185"/>
      <c r="AE42" s="152"/>
      <c r="AF42" s="154">
        <v>4</v>
      </c>
      <c r="AG42" s="157" t="s">
        <v>543</v>
      </c>
      <c r="AH42" s="157">
        <v>3</v>
      </c>
      <c r="AI42" s="158">
        <v>708.5</v>
      </c>
      <c r="AJ42" s="175">
        <v>709.25</v>
      </c>
      <c r="AK42" s="174">
        <v>96</v>
      </c>
      <c r="AL42" s="174">
        <v>0</v>
      </c>
      <c r="AM42" s="174">
        <v>4</v>
      </c>
      <c r="AN42" s="126" t="s">
        <v>168</v>
      </c>
      <c r="AO42" s="127">
        <v>10.9375</v>
      </c>
      <c r="AP42" s="127">
        <v>0</v>
      </c>
      <c r="AQ42" s="127">
        <v>70.3125</v>
      </c>
      <c r="AR42" s="127">
        <v>0</v>
      </c>
      <c r="AS42" s="127">
        <v>0</v>
      </c>
      <c r="AT42" s="127">
        <v>12.5</v>
      </c>
      <c r="AU42" s="127">
        <v>0</v>
      </c>
      <c r="AV42" s="127">
        <v>0</v>
      </c>
      <c r="AW42" s="127">
        <v>3.125</v>
      </c>
      <c r="AX42" s="127">
        <v>3.125</v>
      </c>
      <c r="AY42" s="127">
        <v>0</v>
      </c>
      <c r="AZ42" s="188">
        <f t="shared" si="0"/>
        <v>73.4375</v>
      </c>
      <c r="BA42" s="60">
        <f t="shared" si="12"/>
        <v>5.875</v>
      </c>
      <c r="BB42" s="127">
        <f t="shared" si="14"/>
        <v>5.2</v>
      </c>
      <c r="BC42" s="57">
        <f t="shared" si="7"/>
        <v>81.25</v>
      </c>
      <c r="BD42" s="127">
        <f t="shared" si="8"/>
        <v>3.4749999999999996</v>
      </c>
      <c r="BE42" s="127">
        <f t="shared" si="6"/>
        <v>0.8992805755395684</v>
      </c>
      <c r="BF42" s="40">
        <v>2.71</v>
      </c>
      <c r="BG42" s="41">
        <v>6.6</v>
      </c>
      <c r="BH42" s="40">
        <v>8.2</v>
      </c>
      <c r="BI42" s="1"/>
      <c r="BJ42" s="1"/>
      <c r="BK42" s="24"/>
      <c r="BL42" s="1"/>
      <c r="BM42" s="2"/>
      <c r="BN42" s="7"/>
      <c r="BO42" s="1"/>
    </row>
    <row r="43" spans="1:67" s="22" customFormat="1" ht="12" customHeight="1">
      <c r="A43" s="168" t="s">
        <v>450</v>
      </c>
      <c r="B43" s="116" t="s">
        <v>564</v>
      </c>
      <c r="C43" s="49">
        <v>0</v>
      </c>
      <c r="D43" s="49">
        <v>1</v>
      </c>
      <c r="E43" s="37">
        <v>709</v>
      </c>
      <c r="F43" s="131"/>
      <c r="G43" s="1"/>
      <c r="H43" s="1"/>
      <c r="I43" s="1"/>
      <c r="J43" s="12"/>
      <c r="K43" s="1"/>
      <c r="L43" s="45"/>
      <c r="M43" s="131"/>
      <c r="N43" s="1"/>
      <c r="O43" s="12"/>
      <c r="P43" s="13"/>
      <c r="Q43" s="14"/>
      <c r="R43" s="8"/>
      <c r="S43" s="1"/>
      <c r="T43" s="17"/>
      <c r="U43" s="14"/>
      <c r="V43" s="21"/>
      <c r="W43" s="16"/>
      <c r="X43" s="21"/>
      <c r="Y43" s="13"/>
      <c r="Z43" s="21"/>
      <c r="AA43" s="21"/>
      <c r="AB43" s="1">
        <f>SUM(F43:AA43)</f>
        <v>0</v>
      </c>
      <c r="AC43" s="185"/>
      <c r="AD43" s="185"/>
      <c r="AE43" s="152"/>
      <c r="AF43" s="154">
        <v>4</v>
      </c>
      <c r="AG43" s="157" t="s">
        <v>543</v>
      </c>
      <c r="AH43" s="157">
        <v>3</v>
      </c>
      <c r="AI43" s="158">
        <v>709</v>
      </c>
      <c r="AJ43" s="175">
        <v>709.25</v>
      </c>
      <c r="AK43" s="174">
        <v>96</v>
      </c>
      <c r="AL43" s="174">
        <v>0</v>
      </c>
      <c r="AM43" s="174">
        <v>4</v>
      </c>
      <c r="AN43" s="21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88"/>
      <c r="BA43" s="60"/>
      <c r="BB43" s="127"/>
      <c r="BC43" s="57"/>
      <c r="BD43" s="127"/>
      <c r="BE43" s="127"/>
      <c r="BF43" s="40">
        <v>2.71</v>
      </c>
      <c r="BG43" s="41">
        <v>11.5</v>
      </c>
      <c r="BH43" s="41">
        <v>14.68</v>
      </c>
      <c r="BI43" s="1">
        <v>79.9</v>
      </c>
      <c r="BJ43" s="1">
        <v>79.96</v>
      </c>
      <c r="BK43" s="24">
        <f t="shared" si="13"/>
        <v>79.93</v>
      </c>
      <c r="BL43" s="1">
        <v>15.8</v>
      </c>
      <c r="BM43" s="2"/>
      <c r="BN43" s="7">
        <f aca="true" t="shared" si="15" ref="BN43:BN79">(BK43/(BL43-$BL$2))*1000</f>
        <v>5244.750656167979</v>
      </c>
      <c r="BO43" s="1">
        <f t="shared" si="11"/>
        <v>14213.274278215224</v>
      </c>
    </row>
    <row r="44" spans="1:67" s="22" customFormat="1" ht="12" customHeight="1">
      <c r="A44" s="168" t="s">
        <v>451</v>
      </c>
      <c r="B44" s="116" t="s">
        <v>564</v>
      </c>
      <c r="C44" s="49">
        <v>1</v>
      </c>
      <c r="D44" s="49">
        <v>1</v>
      </c>
      <c r="E44" s="37">
        <v>711</v>
      </c>
      <c r="F44" s="131">
        <v>60</v>
      </c>
      <c r="G44" s="1">
        <v>0</v>
      </c>
      <c r="H44" s="1">
        <v>0</v>
      </c>
      <c r="I44" s="1">
        <v>0</v>
      </c>
      <c r="J44" s="12">
        <v>0</v>
      </c>
      <c r="K44" s="1">
        <v>0</v>
      </c>
      <c r="L44" s="43">
        <v>0</v>
      </c>
      <c r="M44" s="131">
        <v>10</v>
      </c>
      <c r="N44" s="1">
        <v>0</v>
      </c>
      <c r="O44" s="12">
        <v>0</v>
      </c>
      <c r="P44" s="13">
        <v>0</v>
      </c>
      <c r="Q44" s="14">
        <v>0</v>
      </c>
      <c r="R44" s="8">
        <v>0</v>
      </c>
      <c r="S44" s="1">
        <v>0</v>
      </c>
      <c r="T44" s="17">
        <v>0</v>
      </c>
      <c r="U44" s="14">
        <v>0</v>
      </c>
      <c r="V44" s="11">
        <v>5</v>
      </c>
      <c r="W44" s="16">
        <v>0</v>
      </c>
      <c r="X44" s="17">
        <v>20</v>
      </c>
      <c r="Y44" s="13">
        <v>0</v>
      </c>
      <c r="Z44" s="15">
        <v>0</v>
      </c>
      <c r="AA44" s="16">
        <v>5</v>
      </c>
      <c r="AB44" s="1">
        <f>SUM(F44:AA44)</f>
        <v>100</v>
      </c>
      <c r="AC44" s="185"/>
      <c r="AD44" s="185"/>
      <c r="AE44" s="152"/>
      <c r="AF44" s="154">
        <v>4</v>
      </c>
      <c r="AG44" s="157" t="s">
        <v>543</v>
      </c>
      <c r="AH44" s="157">
        <v>3</v>
      </c>
      <c r="AI44" s="158">
        <v>711</v>
      </c>
      <c r="AJ44" s="175">
        <v>712.25</v>
      </c>
      <c r="AK44" s="174">
        <v>97</v>
      </c>
      <c r="AL44" s="174">
        <v>1</v>
      </c>
      <c r="AM44" s="174">
        <v>2</v>
      </c>
      <c r="AN44" s="126" t="s">
        <v>169</v>
      </c>
      <c r="AO44" s="127">
        <v>5.8252427184466</v>
      </c>
      <c r="AP44" s="127">
        <v>0</v>
      </c>
      <c r="AQ44" s="127">
        <v>66.0194174757281</v>
      </c>
      <c r="AR44" s="127">
        <v>0</v>
      </c>
      <c r="AS44" s="127">
        <v>0</v>
      </c>
      <c r="AT44" s="127">
        <v>15.5339805825242</v>
      </c>
      <c r="AU44" s="127">
        <v>0</v>
      </c>
      <c r="AV44" s="127">
        <v>0</v>
      </c>
      <c r="AW44" s="127">
        <v>3.88349514563106</v>
      </c>
      <c r="AX44" s="127">
        <v>8.7378640776699</v>
      </c>
      <c r="AY44" s="127">
        <v>0</v>
      </c>
      <c r="AZ44" s="188">
        <f t="shared" si="0"/>
        <v>69.90291262135916</v>
      </c>
      <c r="BA44" s="60">
        <f t="shared" si="12"/>
        <v>4.500000000000017</v>
      </c>
      <c r="BB44" s="127">
        <f t="shared" si="14"/>
        <v>3.7000000000000126</v>
      </c>
      <c r="BC44" s="57">
        <f t="shared" si="7"/>
        <v>71.84466019417471</v>
      </c>
      <c r="BD44" s="127">
        <f>BG44-AX44</f>
        <v>7.1621359223300995</v>
      </c>
      <c r="BE44" s="127">
        <f t="shared" si="6"/>
        <v>1.2200081333875552</v>
      </c>
      <c r="BF44" s="40">
        <v>2.71</v>
      </c>
      <c r="BG44" s="41">
        <v>15.9</v>
      </c>
      <c r="BH44" s="41">
        <v>77.38</v>
      </c>
      <c r="BI44" s="1">
        <v>77.69</v>
      </c>
      <c r="BJ44" s="1">
        <v>77.9</v>
      </c>
      <c r="BK44" s="24">
        <f t="shared" si="13"/>
        <v>77.795</v>
      </c>
      <c r="BL44" s="1">
        <v>20.1</v>
      </c>
      <c r="BM44" s="2"/>
      <c r="BN44" s="7">
        <f t="shared" si="15"/>
        <v>3981.320368474923</v>
      </c>
      <c r="BO44" s="1">
        <f t="shared" si="11"/>
        <v>10789.378198567041</v>
      </c>
    </row>
    <row r="45" spans="1:67" s="22" customFormat="1" ht="12" customHeight="1">
      <c r="A45" s="168" t="s">
        <v>452</v>
      </c>
      <c r="B45" s="116" t="s">
        <v>564</v>
      </c>
      <c r="C45" s="49">
        <v>1</v>
      </c>
      <c r="D45" s="49">
        <v>1</v>
      </c>
      <c r="E45" s="37">
        <v>714</v>
      </c>
      <c r="F45" s="131">
        <v>80</v>
      </c>
      <c r="G45" s="1">
        <v>0</v>
      </c>
      <c r="H45" s="1">
        <v>0</v>
      </c>
      <c r="I45" s="1">
        <v>0</v>
      </c>
      <c r="J45" s="12">
        <v>0</v>
      </c>
      <c r="K45" s="1">
        <v>0</v>
      </c>
      <c r="L45" s="43">
        <v>0</v>
      </c>
      <c r="M45" s="131">
        <v>0</v>
      </c>
      <c r="N45" s="1">
        <v>0</v>
      </c>
      <c r="O45" s="12">
        <v>0</v>
      </c>
      <c r="P45" s="13">
        <v>0</v>
      </c>
      <c r="Q45" s="14">
        <v>0</v>
      </c>
      <c r="R45" s="8">
        <v>0</v>
      </c>
      <c r="S45" s="1">
        <v>0</v>
      </c>
      <c r="T45" s="17">
        <v>0</v>
      </c>
      <c r="U45" s="14">
        <v>0</v>
      </c>
      <c r="V45" s="11">
        <v>5</v>
      </c>
      <c r="W45" s="16">
        <v>0</v>
      </c>
      <c r="X45" s="17">
        <v>10</v>
      </c>
      <c r="Y45" s="13">
        <v>0</v>
      </c>
      <c r="Z45" s="15">
        <v>0</v>
      </c>
      <c r="AA45" s="16">
        <v>5</v>
      </c>
      <c r="AB45" s="1">
        <f>SUM(F45:AA45)</f>
        <v>100</v>
      </c>
      <c r="AC45" s="185"/>
      <c r="AD45" s="185"/>
      <c r="AE45" s="152"/>
      <c r="AF45" s="154">
        <v>4</v>
      </c>
      <c r="AG45" s="157" t="s">
        <v>543</v>
      </c>
      <c r="AH45" s="157">
        <v>3</v>
      </c>
      <c r="AI45" s="158">
        <v>714</v>
      </c>
      <c r="AJ45" s="175">
        <v>715.25</v>
      </c>
      <c r="AK45" s="174">
        <v>94</v>
      </c>
      <c r="AL45" s="174">
        <v>0</v>
      </c>
      <c r="AM45" s="174">
        <v>6</v>
      </c>
      <c r="AN45" s="126" t="s">
        <v>170</v>
      </c>
      <c r="AO45" s="127">
        <v>21.4953271028037</v>
      </c>
      <c r="AP45" s="127">
        <v>0</v>
      </c>
      <c r="AQ45" s="127">
        <v>61.6822429906542</v>
      </c>
      <c r="AR45" s="127">
        <v>0</v>
      </c>
      <c r="AS45" s="127">
        <v>0</v>
      </c>
      <c r="AT45" s="127">
        <v>2.803738317757</v>
      </c>
      <c r="AU45" s="127">
        <v>0</v>
      </c>
      <c r="AV45" s="127">
        <v>0</v>
      </c>
      <c r="AW45" s="127">
        <v>0.934579439252336</v>
      </c>
      <c r="AX45" s="127">
        <v>13.0841121495327</v>
      </c>
      <c r="AY45" s="127">
        <v>0</v>
      </c>
      <c r="AZ45" s="188">
        <f t="shared" si="0"/>
        <v>62.61682242990654</v>
      </c>
      <c r="BA45" s="60">
        <f t="shared" si="12"/>
        <v>22.333333333333407</v>
      </c>
      <c r="BB45" s="127">
        <f t="shared" si="14"/>
        <v>22.250000000000046</v>
      </c>
      <c r="BC45" s="57">
        <f t="shared" si="7"/>
        <v>83.1775700934579</v>
      </c>
      <c r="BD45" s="127">
        <f aca="true" t="shared" si="16" ref="BD45:BD100">BG45-AX45</f>
        <v>2.3158878504673</v>
      </c>
      <c r="BE45" s="127">
        <f t="shared" si="6"/>
        <v>5.649717514124264</v>
      </c>
      <c r="BF45" s="40">
        <v>2.7</v>
      </c>
      <c r="BG45" s="41">
        <v>15.4</v>
      </c>
      <c r="BH45" s="40">
        <v>49.06</v>
      </c>
      <c r="BI45" s="1">
        <v>81.72</v>
      </c>
      <c r="BJ45" s="1">
        <v>81.81</v>
      </c>
      <c r="BK45" s="24">
        <f t="shared" si="13"/>
        <v>81.765</v>
      </c>
      <c r="BL45" s="1">
        <v>21.1</v>
      </c>
      <c r="BM45" s="2"/>
      <c r="BN45" s="7">
        <f t="shared" si="15"/>
        <v>3980.7692307692305</v>
      </c>
      <c r="BO45" s="1">
        <f t="shared" si="11"/>
        <v>10748.076923076924</v>
      </c>
    </row>
    <row r="46" spans="1:67" s="22" customFormat="1" ht="12" customHeight="1">
      <c r="A46" s="168" t="s">
        <v>453</v>
      </c>
      <c r="B46" s="116" t="s">
        <v>564</v>
      </c>
      <c r="C46" s="49">
        <v>1</v>
      </c>
      <c r="D46" s="49">
        <v>1</v>
      </c>
      <c r="E46" s="37">
        <v>717</v>
      </c>
      <c r="F46" s="131">
        <v>60</v>
      </c>
      <c r="G46" s="1">
        <v>0</v>
      </c>
      <c r="H46" s="1">
        <v>0</v>
      </c>
      <c r="I46" s="1">
        <v>0</v>
      </c>
      <c r="J46" s="12">
        <v>0</v>
      </c>
      <c r="K46" s="1">
        <v>0</v>
      </c>
      <c r="L46" s="43">
        <v>0</v>
      </c>
      <c r="M46" s="131">
        <v>0</v>
      </c>
      <c r="N46" s="1">
        <v>0</v>
      </c>
      <c r="O46" s="12">
        <v>0</v>
      </c>
      <c r="P46" s="13">
        <v>0</v>
      </c>
      <c r="Q46" s="14">
        <v>0</v>
      </c>
      <c r="R46" s="8">
        <v>0</v>
      </c>
      <c r="S46" s="1">
        <v>0</v>
      </c>
      <c r="T46" s="17">
        <v>0</v>
      </c>
      <c r="U46" s="14">
        <v>0</v>
      </c>
      <c r="V46" s="11">
        <v>10</v>
      </c>
      <c r="W46" s="16">
        <v>0</v>
      </c>
      <c r="X46" s="17">
        <v>20</v>
      </c>
      <c r="Y46" s="13">
        <v>0</v>
      </c>
      <c r="Z46" s="15">
        <v>0</v>
      </c>
      <c r="AA46" s="16">
        <v>10</v>
      </c>
      <c r="AB46" s="1">
        <f>SUM(F46:AA46)</f>
        <v>100</v>
      </c>
      <c r="AC46" s="184">
        <v>0.2500497493016353</v>
      </c>
      <c r="AD46" s="184">
        <v>0.09626707315506904</v>
      </c>
      <c r="AE46" s="152"/>
      <c r="AF46" s="154">
        <v>5</v>
      </c>
      <c r="AG46" s="157" t="s">
        <v>542</v>
      </c>
      <c r="AH46" s="157">
        <v>3</v>
      </c>
      <c r="AI46" s="158">
        <v>717</v>
      </c>
      <c r="AJ46" s="175">
        <v>718.24</v>
      </c>
      <c r="AK46" s="174">
        <v>83</v>
      </c>
      <c r="AL46" s="174">
        <v>3</v>
      </c>
      <c r="AM46" s="174">
        <v>14</v>
      </c>
      <c r="AN46" s="126" t="s">
        <v>171</v>
      </c>
      <c r="AO46" s="127">
        <v>0</v>
      </c>
      <c r="AP46" s="127">
        <v>0</v>
      </c>
      <c r="AQ46" s="127">
        <v>71.2871287128712</v>
      </c>
      <c r="AR46" s="127">
        <v>0</v>
      </c>
      <c r="AS46" s="127">
        <v>0</v>
      </c>
      <c r="AT46" s="127">
        <v>26.7326732673267</v>
      </c>
      <c r="AU46" s="127">
        <v>0</v>
      </c>
      <c r="AV46" s="127">
        <v>0</v>
      </c>
      <c r="AW46" s="127">
        <v>1.98019801980198</v>
      </c>
      <c r="AX46" s="127">
        <v>0</v>
      </c>
      <c r="AY46" s="127">
        <v>0</v>
      </c>
      <c r="AZ46" s="188">
        <f t="shared" si="0"/>
        <v>73.26732673267317</v>
      </c>
      <c r="BA46" s="60">
        <f t="shared" si="12"/>
        <v>2.7407407407407405</v>
      </c>
      <c r="BB46" s="127">
        <f t="shared" si="14"/>
        <v>2.482758620689655</v>
      </c>
      <c r="BC46" s="57">
        <f t="shared" si="7"/>
        <v>71.2871287128712</v>
      </c>
      <c r="BD46" s="127">
        <f t="shared" si="16"/>
        <v>6.5</v>
      </c>
      <c r="BE46" s="127">
        <f t="shared" si="6"/>
        <v>0</v>
      </c>
      <c r="BF46" s="40">
        <v>2.7</v>
      </c>
      <c r="BG46" s="41">
        <v>6.5</v>
      </c>
      <c r="BH46" s="40">
        <v>0.02</v>
      </c>
      <c r="BI46" s="1">
        <v>80.94</v>
      </c>
      <c r="BJ46" s="1">
        <v>81.08</v>
      </c>
      <c r="BK46" s="24">
        <f t="shared" si="13"/>
        <v>81.00999999999999</v>
      </c>
      <c r="BL46" s="1">
        <v>16.6</v>
      </c>
      <c r="BM46" s="2"/>
      <c r="BN46" s="7">
        <f t="shared" si="15"/>
        <v>5050.4987531172055</v>
      </c>
      <c r="BO46" s="1">
        <f t="shared" si="11"/>
        <v>13636.346633416455</v>
      </c>
    </row>
    <row r="47" spans="1:67" s="22" customFormat="1" ht="12" customHeight="1">
      <c r="A47" s="168" t="s">
        <v>454</v>
      </c>
      <c r="B47" s="116" t="s">
        <v>564</v>
      </c>
      <c r="C47" s="49">
        <v>1</v>
      </c>
      <c r="D47" s="49">
        <v>1</v>
      </c>
      <c r="E47" s="37">
        <v>720.25</v>
      </c>
      <c r="F47" s="131">
        <v>70</v>
      </c>
      <c r="G47" s="1">
        <v>0</v>
      </c>
      <c r="H47" s="1">
        <v>0</v>
      </c>
      <c r="I47" s="1">
        <v>0</v>
      </c>
      <c r="J47" s="12">
        <v>0</v>
      </c>
      <c r="K47" s="1">
        <v>0</v>
      </c>
      <c r="L47" s="43">
        <v>0</v>
      </c>
      <c r="M47" s="131">
        <v>10</v>
      </c>
      <c r="N47" s="1">
        <v>0</v>
      </c>
      <c r="O47" s="12">
        <v>0</v>
      </c>
      <c r="P47" s="13">
        <v>0</v>
      </c>
      <c r="Q47" s="14">
        <v>0</v>
      </c>
      <c r="R47" s="8">
        <v>5</v>
      </c>
      <c r="S47" s="1">
        <v>0</v>
      </c>
      <c r="T47" s="17">
        <v>0</v>
      </c>
      <c r="U47" s="14">
        <v>0</v>
      </c>
      <c r="V47" s="11">
        <v>5</v>
      </c>
      <c r="W47" s="16">
        <v>0</v>
      </c>
      <c r="X47" s="17">
        <v>5</v>
      </c>
      <c r="Y47" s="13">
        <v>0</v>
      </c>
      <c r="Z47" s="15">
        <v>0</v>
      </c>
      <c r="AA47" s="16">
        <v>5</v>
      </c>
      <c r="AB47" s="1">
        <f>SUM(F47:AA47)</f>
        <v>100</v>
      </c>
      <c r="AC47" s="184">
        <v>0.18518854880233093</v>
      </c>
      <c r="AD47" s="184">
        <v>0.05744097431766055</v>
      </c>
      <c r="AE47" s="152"/>
      <c r="AF47" s="154">
        <v>5</v>
      </c>
      <c r="AG47" s="157" t="s">
        <v>542</v>
      </c>
      <c r="AH47" s="157">
        <v>3</v>
      </c>
      <c r="AI47" s="158">
        <v>720.25</v>
      </c>
      <c r="AJ47" s="175">
        <v>721.15</v>
      </c>
      <c r="AK47" s="174">
        <v>91</v>
      </c>
      <c r="AL47" s="174">
        <v>0</v>
      </c>
      <c r="AM47" s="174">
        <v>9</v>
      </c>
      <c r="AN47" s="126" t="s">
        <v>172</v>
      </c>
      <c r="AO47" s="127">
        <v>0</v>
      </c>
      <c r="AP47" s="127">
        <v>0</v>
      </c>
      <c r="AQ47" s="127">
        <v>78.7610619469026</v>
      </c>
      <c r="AR47" s="127">
        <v>0</v>
      </c>
      <c r="AS47" s="127">
        <v>0</v>
      </c>
      <c r="AT47" s="127">
        <v>19.4690265486725</v>
      </c>
      <c r="AU47" s="127">
        <v>0</v>
      </c>
      <c r="AV47" s="127">
        <v>0</v>
      </c>
      <c r="AW47" s="127">
        <v>1.76991150442477</v>
      </c>
      <c r="AX47" s="127">
        <v>0</v>
      </c>
      <c r="AY47" s="127">
        <v>0</v>
      </c>
      <c r="AZ47" s="188">
        <f t="shared" si="0"/>
        <v>80.53097345132737</v>
      </c>
      <c r="BA47" s="60">
        <f t="shared" si="12"/>
        <v>4.136363636363647</v>
      </c>
      <c r="BB47" s="127">
        <f t="shared" si="14"/>
        <v>3.708333333333344</v>
      </c>
      <c r="BC47" s="57">
        <f t="shared" si="7"/>
        <v>78.7610619469026</v>
      </c>
      <c r="BD47" s="127">
        <f t="shared" si="16"/>
        <v>5.4</v>
      </c>
      <c r="BE47" s="127">
        <f t="shared" si="6"/>
        <v>0</v>
      </c>
      <c r="BF47" s="40">
        <v>2.7</v>
      </c>
      <c r="BG47" s="41">
        <v>5.4</v>
      </c>
      <c r="BH47" s="40">
        <v>0.01</v>
      </c>
      <c r="BI47" s="1">
        <v>84.82</v>
      </c>
      <c r="BJ47" s="1">
        <v>84.64</v>
      </c>
      <c r="BK47" s="24">
        <f t="shared" si="13"/>
        <v>84.72999999999999</v>
      </c>
      <c r="BL47" s="1">
        <v>16.7</v>
      </c>
      <c r="BM47" s="2"/>
      <c r="BN47" s="7">
        <f t="shared" si="15"/>
        <v>5249.690210656752</v>
      </c>
      <c r="BO47" s="1">
        <f t="shared" si="11"/>
        <v>14174.163568773232</v>
      </c>
    </row>
    <row r="48" spans="1:67" s="22" customFormat="1" ht="12" customHeight="1">
      <c r="A48" s="168" t="s">
        <v>455</v>
      </c>
      <c r="B48" s="116" t="s">
        <v>564</v>
      </c>
      <c r="C48" s="49">
        <v>1</v>
      </c>
      <c r="D48" s="49">
        <v>1</v>
      </c>
      <c r="E48" s="37">
        <v>723</v>
      </c>
      <c r="F48" s="131">
        <v>30</v>
      </c>
      <c r="G48" s="1">
        <v>0</v>
      </c>
      <c r="H48" s="1">
        <v>0</v>
      </c>
      <c r="I48" s="1">
        <v>0</v>
      </c>
      <c r="J48" s="12">
        <v>0</v>
      </c>
      <c r="K48" s="1">
        <v>0</v>
      </c>
      <c r="L48" s="43">
        <v>0</v>
      </c>
      <c r="M48" s="131">
        <v>60</v>
      </c>
      <c r="N48" s="1">
        <v>0</v>
      </c>
      <c r="O48" s="12">
        <v>0</v>
      </c>
      <c r="P48" s="13">
        <v>0</v>
      </c>
      <c r="Q48" s="14">
        <v>0</v>
      </c>
      <c r="R48" s="8">
        <v>0</v>
      </c>
      <c r="S48" s="1">
        <v>0</v>
      </c>
      <c r="T48" s="17">
        <v>0</v>
      </c>
      <c r="U48" s="14">
        <v>0</v>
      </c>
      <c r="V48" s="11">
        <v>5</v>
      </c>
      <c r="W48" s="16">
        <v>0</v>
      </c>
      <c r="X48" s="17">
        <v>5</v>
      </c>
      <c r="Y48" s="13">
        <v>0</v>
      </c>
      <c r="Z48" s="15">
        <v>0</v>
      </c>
      <c r="AA48" s="16">
        <v>0</v>
      </c>
      <c r="AB48" s="1">
        <f>SUM(F48:AA48)</f>
        <v>100</v>
      </c>
      <c r="AC48" s="185"/>
      <c r="AD48" s="185"/>
      <c r="AE48" s="151"/>
      <c r="AF48" s="11">
        <v>4</v>
      </c>
      <c r="AG48" s="16" t="s">
        <v>548</v>
      </c>
      <c r="AH48" s="16">
        <v>4</v>
      </c>
      <c r="AI48" s="158">
        <v>723</v>
      </c>
      <c r="AJ48" s="175">
        <v>724.21</v>
      </c>
      <c r="AK48" s="174">
        <v>78</v>
      </c>
      <c r="AL48" s="174">
        <v>1</v>
      </c>
      <c r="AM48" s="174">
        <v>21</v>
      </c>
      <c r="AN48" s="126" t="s">
        <v>173</v>
      </c>
      <c r="AO48" s="127">
        <v>10.1851851851851</v>
      </c>
      <c r="AP48" s="127">
        <v>0</v>
      </c>
      <c r="AQ48" s="127">
        <v>72.2222222222222</v>
      </c>
      <c r="AR48" s="127">
        <v>0</v>
      </c>
      <c r="AS48" s="127">
        <v>0</v>
      </c>
      <c r="AT48" s="127">
        <v>11.1111111111111</v>
      </c>
      <c r="AU48" s="127">
        <v>0</v>
      </c>
      <c r="AV48" s="127">
        <v>0</v>
      </c>
      <c r="AW48" s="127">
        <v>3.7037037037037</v>
      </c>
      <c r="AX48" s="127">
        <v>0</v>
      </c>
      <c r="AY48" s="127">
        <v>2.77777777777777</v>
      </c>
      <c r="AZ48" s="188">
        <f t="shared" si="0"/>
        <v>75.9259259259259</v>
      </c>
      <c r="BA48" s="60">
        <f t="shared" si="12"/>
        <v>6.8333333333333375</v>
      </c>
      <c r="BB48" s="127">
        <f t="shared" si="14"/>
        <v>5.562499999999998</v>
      </c>
      <c r="BC48" s="57">
        <f t="shared" si="7"/>
        <v>82.4074074074073</v>
      </c>
      <c r="BD48" s="127">
        <f t="shared" si="16"/>
        <v>5.1</v>
      </c>
      <c r="BE48" s="127">
        <f t="shared" si="6"/>
        <v>0</v>
      </c>
      <c r="BF48" s="40">
        <v>2.7</v>
      </c>
      <c r="BG48" s="41">
        <v>5.1</v>
      </c>
      <c r="BH48" s="40">
        <v>0.01</v>
      </c>
      <c r="BI48" s="1">
        <v>81.1</v>
      </c>
      <c r="BJ48" s="1">
        <v>81.37</v>
      </c>
      <c r="BK48" s="24">
        <f t="shared" si="13"/>
        <v>81.235</v>
      </c>
      <c r="BL48" s="1">
        <v>14.8</v>
      </c>
      <c r="BM48" s="2"/>
      <c r="BN48" s="7">
        <f t="shared" si="15"/>
        <v>5704.705056179775</v>
      </c>
      <c r="BO48" s="1">
        <f t="shared" si="11"/>
        <v>15402.703651685393</v>
      </c>
    </row>
    <row r="49" spans="1:67" s="22" customFormat="1" ht="12" customHeight="1">
      <c r="A49" s="168" t="s">
        <v>456</v>
      </c>
      <c r="B49" s="116" t="s">
        <v>564</v>
      </c>
      <c r="C49" s="49">
        <v>1</v>
      </c>
      <c r="D49" s="49">
        <v>1</v>
      </c>
      <c r="E49" s="37">
        <v>725.5</v>
      </c>
      <c r="F49" s="131">
        <v>20</v>
      </c>
      <c r="G49" s="1">
        <v>0</v>
      </c>
      <c r="H49" s="1">
        <v>0</v>
      </c>
      <c r="I49" s="1">
        <v>0</v>
      </c>
      <c r="J49" s="12">
        <v>0</v>
      </c>
      <c r="K49" s="1">
        <v>0</v>
      </c>
      <c r="L49" s="43">
        <v>30</v>
      </c>
      <c r="M49" s="131">
        <v>20</v>
      </c>
      <c r="N49" s="1">
        <v>0</v>
      </c>
      <c r="O49" s="12">
        <v>0</v>
      </c>
      <c r="P49" s="13">
        <v>0</v>
      </c>
      <c r="Q49" s="14">
        <v>0</v>
      </c>
      <c r="R49" s="8">
        <v>0</v>
      </c>
      <c r="S49" s="1">
        <v>0</v>
      </c>
      <c r="T49" s="17">
        <v>0</v>
      </c>
      <c r="U49" s="14">
        <v>10</v>
      </c>
      <c r="V49" s="11">
        <v>5</v>
      </c>
      <c r="W49" s="16">
        <v>0</v>
      </c>
      <c r="X49" s="17">
        <v>10</v>
      </c>
      <c r="Y49" s="13">
        <v>0</v>
      </c>
      <c r="Z49" s="15">
        <v>0</v>
      </c>
      <c r="AA49" s="16">
        <v>5</v>
      </c>
      <c r="AB49" s="1">
        <f>SUM(F49:AA49)</f>
        <v>100</v>
      </c>
      <c r="AC49" s="185"/>
      <c r="AD49" s="185"/>
      <c r="AE49" s="151"/>
      <c r="AF49" s="11">
        <v>4</v>
      </c>
      <c r="AG49" s="16" t="s">
        <v>549</v>
      </c>
      <c r="AH49" s="16">
        <v>4</v>
      </c>
      <c r="AI49" s="158">
        <v>725.5</v>
      </c>
      <c r="AJ49" s="175">
        <v>727.25</v>
      </c>
      <c r="AK49" s="174">
        <v>93</v>
      </c>
      <c r="AL49" s="174">
        <v>3</v>
      </c>
      <c r="AM49" s="174">
        <v>4</v>
      </c>
      <c r="AN49" s="126" t="s">
        <v>174</v>
      </c>
      <c r="AO49" s="127">
        <v>18.5185185185185</v>
      </c>
      <c r="AP49" s="127">
        <v>0</v>
      </c>
      <c r="AQ49" s="127">
        <v>57.4074074074074</v>
      </c>
      <c r="AR49" s="127">
        <v>0</v>
      </c>
      <c r="AS49" s="127">
        <v>0.925925925925925</v>
      </c>
      <c r="AT49" s="127">
        <v>22.2222222222222</v>
      </c>
      <c r="AU49" s="127">
        <v>0</v>
      </c>
      <c r="AV49" s="127">
        <v>0</v>
      </c>
      <c r="AW49" s="127">
        <v>0.925925925925925</v>
      </c>
      <c r="AX49" s="127">
        <v>0</v>
      </c>
      <c r="AY49" s="127">
        <v>0</v>
      </c>
      <c r="AZ49" s="188">
        <f t="shared" si="0"/>
        <v>59.259259259259245</v>
      </c>
      <c r="BA49" s="60">
        <f t="shared" si="12"/>
        <v>2.6666666666666687</v>
      </c>
      <c r="BB49" s="127">
        <f t="shared" si="14"/>
        <v>3.320000000000002</v>
      </c>
      <c r="BC49" s="57">
        <f t="shared" si="7"/>
        <v>76.85185185185182</v>
      </c>
      <c r="BD49" s="127">
        <f t="shared" si="16"/>
        <v>2.9</v>
      </c>
      <c r="BE49" s="127">
        <f t="shared" si="6"/>
        <v>0</v>
      </c>
      <c r="BF49" s="40">
        <v>2.71</v>
      </c>
      <c r="BG49" s="41">
        <v>2.9</v>
      </c>
      <c r="BH49" s="40">
        <v>0.01</v>
      </c>
      <c r="BI49" s="1">
        <v>79.49</v>
      </c>
      <c r="BJ49" s="1">
        <v>79.73</v>
      </c>
      <c r="BK49" s="24">
        <f t="shared" si="13"/>
        <v>79.61</v>
      </c>
      <c r="BL49" s="1">
        <v>13.9</v>
      </c>
      <c r="BM49" s="2"/>
      <c r="BN49" s="7">
        <f t="shared" si="15"/>
        <v>5967.76611694153</v>
      </c>
      <c r="BO49" s="1">
        <f t="shared" si="11"/>
        <v>16172.646176911545</v>
      </c>
    </row>
    <row r="50" spans="1:67" s="22" customFormat="1" ht="12" customHeight="1">
      <c r="A50" s="168" t="s">
        <v>457</v>
      </c>
      <c r="B50" s="116" t="s">
        <v>564</v>
      </c>
      <c r="C50" s="49">
        <v>1</v>
      </c>
      <c r="D50" s="49">
        <v>1</v>
      </c>
      <c r="E50" s="37">
        <v>728.1</v>
      </c>
      <c r="F50" s="131">
        <v>5</v>
      </c>
      <c r="G50" s="1">
        <v>0</v>
      </c>
      <c r="H50" s="1">
        <v>0</v>
      </c>
      <c r="I50" s="1">
        <v>0</v>
      </c>
      <c r="J50" s="12">
        <v>0</v>
      </c>
      <c r="K50" s="1">
        <v>0</v>
      </c>
      <c r="L50" s="43">
        <v>0</v>
      </c>
      <c r="M50" s="131">
        <v>95</v>
      </c>
      <c r="N50" s="1">
        <v>0</v>
      </c>
      <c r="O50" s="12">
        <v>0</v>
      </c>
      <c r="P50" s="13">
        <v>0</v>
      </c>
      <c r="Q50" s="14">
        <v>0</v>
      </c>
      <c r="R50" s="8">
        <v>0</v>
      </c>
      <c r="S50" s="1">
        <v>0</v>
      </c>
      <c r="T50" s="17">
        <v>0</v>
      </c>
      <c r="U50" s="14">
        <v>0</v>
      </c>
      <c r="V50" s="11">
        <v>0</v>
      </c>
      <c r="W50" s="16">
        <v>0</v>
      </c>
      <c r="X50" s="17">
        <v>0</v>
      </c>
      <c r="Y50" s="13">
        <v>0</v>
      </c>
      <c r="Z50" s="15">
        <v>0</v>
      </c>
      <c r="AA50" s="16">
        <v>0</v>
      </c>
      <c r="AB50" s="1">
        <f>SUM(F50:AA50)</f>
        <v>100</v>
      </c>
      <c r="AC50" s="185"/>
      <c r="AD50" s="185"/>
      <c r="AE50" s="151"/>
      <c r="AF50" s="11">
        <v>4</v>
      </c>
      <c r="AG50" s="16" t="s">
        <v>548</v>
      </c>
      <c r="AH50" s="16">
        <v>4</v>
      </c>
      <c r="AI50" s="158">
        <v>728.1</v>
      </c>
      <c r="AJ50" s="175">
        <v>727.25</v>
      </c>
      <c r="AK50" s="174">
        <v>93</v>
      </c>
      <c r="AL50" s="174">
        <v>3</v>
      </c>
      <c r="AM50" s="174">
        <v>4</v>
      </c>
      <c r="AN50" s="126" t="s">
        <v>175</v>
      </c>
      <c r="AO50" s="127">
        <v>17.8217821782178</v>
      </c>
      <c r="AP50" s="127">
        <v>0</v>
      </c>
      <c r="AQ50" s="127">
        <v>55.4455445544554</v>
      </c>
      <c r="AR50" s="127">
        <v>0</v>
      </c>
      <c r="AS50" s="127">
        <v>0</v>
      </c>
      <c r="AT50" s="127">
        <v>22.7722772277227</v>
      </c>
      <c r="AU50" s="127">
        <v>0</v>
      </c>
      <c r="AV50" s="127">
        <v>0</v>
      </c>
      <c r="AW50" s="127">
        <v>0</v>
      </c>
      <c r="AX50" s="127">
        <v>1.98019801980198</v>
      </c>
      <c r="AY50" s="127">
        <v>1.98019801980198</v>
      </c>
      <c r="AZ50" s="188">
        <f t="shared" si="0"/>
        <v>55.4455445544554</v>
      </c>
      <c r="BA50" s="60">
        <f t="shared" si="12"/>
        <v>2.434782608695658</v>
      </c>
      <c r="BB50" s="127">
        <f t="shared" si="14"/>
        <v>3.2173913043478333</v>
      </c>
      <c r="BC50" s="57">
        <f t="shared" si="7"/>
        <v>73.2673267326732</v>
      </c>
      <c r="BD50" s="127">
        <f t="shared" si="16"/>
        <v>5.71980198019802</v>
      </c>
      <c r="BE50" s="127">
        <f t="shared" si="6"/>
        <v>0.34620045006058503</v>
      </c>
      <c r="BF50" s="40">
        <v>2.7</v>
      </c>
      <c r="BG50" s="41">
        <v>7.7</v>
      </c>
      <c r="BH50" s="40">
        <v>0.05</v>
      </c>
      <c r="BI50" s="1">
        <v>77.4</v>
      </c>
      <c r="BJ50" s="1">
        <v>76.97</v>
      </c>
      <c r="BK50" s="24">
        <f t="shared" si="13"/>
        <v>77.185</v>
      </c>
      <c r="BL50" s="1">
        <v>14.2</v>
      </c>
      <c r="BM50" s="2"/>
      <c r="BN50" s="7">
        <f t="shared" si="15"/>
        <v>5658.724340175953</v>
      </c>
      <c r="BO50" s="1">
        <f t="shared" si="11"/>
        <v>15278.555718475074</v>
      </c>
    </row>
    <row r="51" spans="1:67" s="22" customFormat="1" ht="12" customHeight="1">
      <c r="A51" s="168" t="s">
        <v>458</v>
      </c>
      <c r="B51" s="116" t="s">
        <v>564</v>
      </c>
      <c r="C51" s="49">
        <v>1</v>
      </c>
      <c r="D51" s="49">
        <v>1</v>
      </c>
      <c r="E51" s="37">
        <v>729.5</v>
      </c>
      <c r="F51" s="131">
        <v>30</v>
      </c>
      <c r="G51" s="1">
        <v>0</v>
      </c>
      <c r="H51" s="1">
        <v>0</v>
      </c>
      <c r="I51" s="1">
        <v>0</v>
      </c>
      <c r="J51" s="12">
        <v>0</v>
      </c>
      <c r="K51" s="1">
        <v>0</v>
      </c>
      <c r="L51" s="43">
        <v>0</v>
      </c>
      <c r="M51" s="131">
        <v>30</v>
      </c>
      <c r="N51" s="43">
        <v>20</v>
      </c>
      <c r="O51" s="12">
        <v>0</v>
      </c>
      <c r="P51" s="13">
        <v>0</v>
      </c>
      <c r="Q51" s="14">
        <v>0</v>
      </c>
      <c r="R51" s="8">
        <v>10</v>
      </c>
      <c r="S51" s="1">
        <v>0</v>
      </c>
      <c r="T51" s="17">
        <v>0</v>
      </c>
      <c r="U51" s="14">
        <v>0</v>
      </c>
      <c r="V51" s="11">
        <v>0</v>
      </c>
      <c r="W51" s="16">
        <v>0</v>
      </c>
      <c r="X51" s="17">
        <v>10</v>
      </c>
      <c r="Y51" s="13">
        <v>0</v>
      </c>
      <c r="Z51" s="15">
        <v>0</v>
      </c>
      <c r="AA51" s="16">
        <v>0</v>
      </c>
      <c r="AB51" s="1">
        <f>SUM(F51:AA51)</f>
        <v>100</v>
      </c>
      <c r="AC51" s="185"/>
      <c r="AD51" s="185"/>
      <c r="AE51" s="151"/>
      <c r="AF51" s="11">
        <v>4</v>
      </c>
      <c r="AG51" s="16" t="s">
        <v>549</v>
      </c>
      <c r="AH51" s="16">
        <v>4</v>
      </c>
      <c r="AI51" s="158">
        <v>729.5</v>
      </c>
      <c r="AJ51" s="175">
        <v>730.25</v>
      </c>
      <c r="AK51" s="174">
        <v>80</v>
      </c>
      <c r="AL51" s="174">
        <v>9</v>
      </c>
      <c r="AM51" s="174">
        <v>11</v>
      </c>
      <c r="AN51" s="126" t="s">
        <v>176</v>
      </c>
      <c r="AO51" s="127">
        <v>9.9009900990099</v>
      </c>
      <c r="AP51" s="127">
        <v>0</v>
      </c>
      <c r="AQ51" s="127">
        <v>73.2673267326732</v>
      </c>
      <c r="AR51" s="127">
        <v>0</v>
      </c>
      <c r="AS51" s="127">
        <v>0</v>
      </c>
      <c r="AT51" s="127">
        <v>12.8712871287128</v>
      </c>
      <c r="AU51" s="127">
        <v>0</v>
      </c>
      <c r="AV51" s="127">
        <v>0</v>
      </c>
      <c r="AW51" s="127">
        <v>0</v>
      </c>
      <c r="AX51" s="127">
        <v>2.97029702970297</v>
      </c>
      <c r="AY51" s="127">
        <v>0.99009900990099</v>
      </c>
      <c r="AZ51" s="188">
        <f t="shared" si="0"/>
        <v>73.2673267326732</v>
      </c>
      <c r="BA51" s="60">
        <f t="shared" si="12"/>
        <v>5.692307692307719</v>
      </c>
      <c r="BB51" s="127">
        <f t="shared" si="14"/>
        <v>6.461538461538493</v>
      </c>
      <c r="BC51" s="57">
        <f t="shared" si="7"/>
        <v>83.1683168316831</v>
      </c>
      <c r="BD51" s="127">
        <f t="shared" si="16"/>
        <v>3.7297029702970304</v>
      </c>
      <c r="BE51" s="127">
        <f t="shared" si="6"/>
        <v>0.7963897000265461</v>
      </c>
      <c r="BF51" s="40">
        <v>2.7</v>
      </c>
      <c r="BG51" s="41">
        <v>6.7</v>
      </c>
      <c r="BH51" s="40">
        <v>0.12</v>
      </c>
      <c r="BI51" s="1">
        <v>78.97</v>
      </c>
      <c r="BJ51" s="1">
        <v>79.25</v>
      </c>
      <c r="BK51" s="24">
        <f t="shared" si="13"/>
        <v>79.11</v>
      </c>
      <c r="BL51" s="1">
        <v>15.4</v>
      </c>
      <c r="BM51" s="2"/>
      <c r="BN51" s="7">
        <f t="shared" si="15"/>
        <v>5330.8625336927225</v>
      </c>
      <c r="BO51" s="1">
        <f t="shared" si="11"/>
        <v>14393.328840970351</v>
      </c>
    </row>
    <row r="52" spans="1:67" s="22" customFormat="1" ht="12" customHeight="1">
      <c r="A52" s="168" t="s">
        <v>459</v>
      </c>
      <c r="B52" s="116" t="s">
        <v>564</v>
      </c>
      <c r="C52" s="49">
        <v>1</v>
      </c>
      <c r="D52" s="49">
        <v>1</v>
      </c>
      <c r="E52" s="37">
        <v>732</v>
      </c>
      <c r="F52" s="131">
        <v>40</v>
      </c>
      <c r="G52" s="1">
        <v>0</v>
      </c>
      <c r="H52" s="1">
        <v>0</v>
      </c>
      <c r="I52" s="1">
        <v>0</v>
      </c>
      <c r="J52" s="12">
        <v>0</v>
      </c>
      <c r="K52" s="1">
        <v>0</v>
      </c>
      <c r="L52" s="43">
        <v>0</v>
      </c>
      <c r="M52" s="131">
        <v>0</v>
      </c>
      <c r="N52" s="45">
        <v>20</v>
      </c>
      <c r="O52" s="12">
        <v>0</v>
      </c>
      <c r="P52" s="13">
        <v>0</v>
      </c>
      <c r="Q52" s="14">
        <v>0</v>
      </c>
      <c r="R52" s="8">
        <v>10</v>
      </c>
      <c r="S52" s="1">
        <v>0</v>
      </c>
      <c r="T52" s="17">
        <v>0</v>
      </c>
      <c r="U52" s="14">
        <v>0</v>
      </c>
      <c r="V52" s="11">
        <v>0</v>
      </c>
      <c r="W52" s="16">
        <v>0</v>
      </c>
      <c r="X52" s="17">
        <v>30</v>
      </c>
      <c r="Y52" s="13">
        <v>0</v>
      </c>
      <c r="Z52" s="15">
        <v>0</v>
      </c>
      <c r="AA52" s="16">
        <v>0</v>
      </c>
      <c r="AB52" s="1">
        <f>SUM(F52:AA52)</f>
        <v>100</v>
      </c>
      <c r="AC52" s="184">
        <v>0.5998798013425684</v>
      </c>
      <c r="AD52" s="184">
        <v>0.25730164634865704</v>
      </c>
      <c r="AE52" s="151"/>
      <c r="AF52" s="11">
        <v>5</v>
      </c>
      <c r="AG52" s="16" t="s">
        <v>549</v>
      </c>
      <c r="AH52" s="16">
        <v>4</v>
      </c>
      <c r="AI52" s="158">
        <v>732</v>
      </c>
      <c r="AJ52" s="175">
        <v>730.25</v>
      </c>
      <c r="AK52" s="174">
        <v>80</v>
      </c>
      <c r="AL52" s="174">
        <v>9</v>
      </c>
      <c r="AM52" s="174">
        <v>11</v>
      </c>
      <c r="AN52" s="126" t="s">
        <v>177</v>
      </c>
      <c r="AO52" s="127">
        <v>10.9375</v>
      </c>
      <c r="AP52" s="127">
        <v>0</v>
      </c>
      <c r="AQ52" s="127">
        <v>75</v>
      </c>
      <c r="AR52" s="127">
        <v>0</v>
      </c>
      <c r="AS52" s="127">
        <v>0</v>
      </c>
      <c r="AT52" s="127">
        <v>10.15625</v>
      </c>
      <c r="AU52" s="127">
        <v>0</v>
      </c>
      <c r="AV52" s="127">
        <v>0</v>
      </c>
      <c r="AW52" s="127">
        <v>0</v>
      </c>
      <c r="AX52" s="127">
        <v>3.90625</v>
      </c>
      <c r="AY52" s="127">
        <v>0</v>
      </c>
      <c r="AZ52" s="188">
        <f t="shared" si="0"/>
        <v>75</v>
      </c>
      <c r="BA52" s="60">
        <f t="shared" si="12"/>
        <v>7.384615384615385</v>
      </c>
      <c r="BB52" s="127">
        <f t="shared" si="14"/>
        <v>8.461538461538462</v>
      </c>
      <c r="BC52" s="57">
        <f t="shared" si="7"/>
        <v>85.9375</v>
      </c>
      <c r="BD52" s="127">
        <f t="shared" si="16"/>
        <v>0.49375000000000036</v>
      </c>
      <c r="BE52" s="127">
        <f t="shared" si="6"/>
        <v>7.911392405063285</v>
      </c>
      <c r="BF52" s="40">
        <v>2.7</v>
      </c>
      <c r="BG52" s="41">
        <v>4.4</v>
      </c>
      <c r="BH52" s="40">
        <v>0.01</v>
      </c>
      <c r="BI52" s="1">
        <v>76.93</v>
      </c>
      <c r="BJ52" s="1">
        <v>77.23</v>
      </c>
      <c r="BK52" s="24">
        <f t="shared" si="13"/>
        <v>77.08000000000001</v>
      </c>
      <c r="BL52" s="1">
        <v>13.4</v>
      </c>
      <c r="BM52" s="2"/>
      <c r="BN52" s="7">
        <f t="shared" si="15"/>
        <v>6003.115264797509</v>
      </c>
      <c r="BO52" s="1">
        <f t="shared" si="11"/>
        <v>16208.411214953274</v>
      </c>
    </row>
    <row r="53" spans="1:67" s="22" customFormat="1" ht="12" customHeight="1">
      <c r="A53" s="168" t="s">
        <v>460</v>
      </c>
      <c r="B53" s="116" t="s">
        <v>564</v>
      </c>
      <c r="C53" s="49">
        <v>1</v>
      </c>
      <c r="D53" s="49">
        <v>1</v>
      </c>
      <c r="E53" s="37">
        <v>732.9</v>
      </c>
      <c r="F53" s="131">
        <v>20</v>
      </c>
      <c r="G53" s="1">
        <v>0</v>
      </c>
      <c r="H53" s="1">
        <v>0</v>
      </c>
      <c r="I53" s="1">
        <v>0</v>
      </c>
      <c r="J53" s="12">
        <v>0</v>
      </c>
      <c r="K53" s="1">
        <v>0</v>
      </c>
      <c r="L53" s="43">
        <v>0</v>
      </c>
      <c r="M53" s="131">
        <v>20</v>
      </c>
      <c r="N53" s="43">
        <v>10</v>
      </c>
      <c r="O53" s="12">
        <v>0</v>
      </c>
      <c r="P53" s="13">
        <v>0</v>
      </c>
      <c r="Q53" s="14">
        <v>0</v>
      </c>
      <c r="R53" s="8">
        <v>20</v>
      </c>
      <c r="S53" s="1">
        <v>0</v>
      </c>
      <c r="T53" s="17">
        <v>0</v>
      </c>
      <c r="U53" s="14">
        <v>0</v>
      </c>
      <c r="V53" s="11">
        <v>0</v>
      </c>
      <c r="W53" s="16">
        <v>0</v>
      </c>
      <c r="X53" s="17">
        <v>10</v>
      </c>
      <c r="Y53" s="13">
        <v>0</v>
      </c>
      <c r="Z53" s="15">
        <v>20</v>
      </c>
      <c r="AA53" s="16">
        <v>0</v>
      </c>
      <c r="AB53" s="1">
        <f>SUM(F53:AA53)</f>
        <v>100</v>
      </c>
      <c r="AC53" s="185"/>
      <c r="AD53" s="185"/>
      <c r="AE53" s="151"/>
      <c r="AF53" s="11">
        <v>4</v>
      </c>
      <c r="AG53" s="16" t="s">
        <v>546</v>
      </c>
      <c r="AH53" s="16">
        <v>4</v>
      </c>
      <c r="AI53" s="158">
        <v>732.9</v>
      </c>
      <c r="AJ53" s="175">
        <v>733.25</v>
      </c>
      <c r="AK53" s="174">
        <v>88</v>
      </c>
      <c r="AL53" s="174">
        <v>6</v>
      </c>
      <c r="AM53" s="174">
        <v>6</v>
      </c>
      <c r="AN53" s="126" t="s">
        <v>178</v>
      </c>
      <c r="AO53" s="127">
        <v>31.2925170068027</v>
      </c>
      <c r="AP53" s="127">
        <v>0</v>
      </c>
      <c r="AQ53" s="127">
        <v>42.1768707482993</v>
      </c>
      <c r="AR53" s="127">
        <v>13.6054421768707</v>
      </c>
      <c r="AS53" s="127">
        <v>3.40136054421768</v>
      </c>
      <c r="AT53" s="127">
        <v>4.76190476190476</v>
      </c>
      <c r="AU53" s="127">
        <v>0</v>
      </c>
      <c r="AV53" s="127">
        <v>0</v>
      </c>
      <c r="AW53" s="127">
        <v>4.76190476190476</v>
      </c>
      <c r="AX53" s="127">
        <v>0</v>
      </c>
      <c r="AY53" s="127">
        <v>0</v>
      </c>
      <c r="AZ53" s="188">
        <f t="shared" si="0"/>
        <v>50.34013605442174</v>
      </c>
      <c r="BA53" s="60">
        <f t="shared" si="12"/>
        <v>10.57142857142857</v>
      </c>
      <c r="BB53" s="127">
        <f t="shared" si="14"/>
        <v>8.07142857142857</v>
      </c>
      <c r="BC53" s="57">
        <f t="shared" si="7"/>
        <v>76.87074829931969</v>
      </c>
      <c r="BD53" s="127">
        <f t="shared" si="16"/>
        <v>4.4</v>
      </c>
      <c r="BE53" s="127">
        <f t="shared" si="6"/>
        <v>0</v>
      </c>
      <c r="BF53" s="40">
        <v>2.69</v>
      </c>
      <c r="BG53" s="41">
        <v>4.4</v>
      </c>
      <c r="BH53" s="40">
        <v>0.02</v>
      </c>
      <c r="BI53" s="1">
        <v>78.74</v>
      </c>
      <c r="BJ53" s="1">
        <v>78.86</v>
      </c>
      <c r="BK53" s="24">
        <f t="shared" si="13"/>
        <v>78.8</v>
      </c>
      <c r="BL53" s="1">
        <v>16.3</v>
      </c>
      <c r="BM53" s="2"/>
      <c r="BN53" s="7">
        <f t="shared" si="15"/>
        <v>5006.353240152477</v>
      </c>
      <c r="BO53" s="1">
        <f t="shared" si="11"/>
        <v>13467.090216010163</v>
      </c>
    </row>
    <row r="54" spans="1:67" s="22" customFormat="1" ht="12" customHeight="1">
      <c r="A54" s="168" t="s">
        <v>461</v>
      </c>
      <c r="B54" s="116" t="s">
        <v>564</v>
      </c>
      <c r="C54" s="49">
        <v>1</v>
      </c>
      <c r="D54" s="49">
        <v>1</v>
      </c>
      <c r="E54" s="37">
        <v>734.2</v>
      </c>
      <c r="F54" s="131">
        <v>50</v>
      </c>
      <c r="G54" s="1">
        <v>0</v>
      </c>
      <c r="H54" s="1">
        <v>0</v>
      </c>
      <c r="I54" s="1">
        <v>0</v>
      </c>
      <c r="J54" s="12">
        <v>0</v>
      </c>
      <c r="K54" s="1">
        <v>0</v>
      </c>
      <c r="L54" s="43">
        <v>0</v>
      </c>
      <c r="M54" s="131">
        <v>10</v>
      </c>
      <c r="N54" s="43">
        <v>0</v>
      </c>
      <c r="O54" s="12">
        <v>0</v>
      </c>
      <c r="P54" s="13">
        <v>0</v>
      </c>
      <c r="Q54" s="14">
        <v>0</v>
      </c>
      <c r="R54" s="8">
        <v>5</v>
      </c>
      <c r="S54" s="1">
        <v>0</v>
      </c>
      <c r="T54" s="17">
        <v>0</v>
      </c>
      <c r="U54" s="14">
        <v>0</v>
      </c>
      <c r="V54" s="11">
        <v>0</v>
      </c>
      <c r="W54" s="16">
        <v>0</v>
      </c>
      <c r="X54" s="17">
        <v>10</v>
      </c>
      <c r="Y54" s="13">
        <v>0</v>
      </c>
      <c r="Z54" s="15">
        <v>10</v>
      </c>
      <c r="AA54" s="16">
        <v>10</v>
      </c>
      <c r="AB54" s="1">
        <f>SUM(F54:AA54)</f>
        <v>95</v>
      </c>
      <c r="AC54" s="184">
        <v>0.5552402628784325</v>
      </c>
      <c r="AD54" s="184">
        <v>0.5298616396812578</v>
      </c>
      <c r="AE54" s="151"/>
      <c r="AF54" s="11">
        <v>5</v>
      </c>
      <c r="AG54" s="156" t="s">
        <v>543</v>
      </c>
      <c r="AH54" s="156">
        <v>3</v>
      </c>
      <c r="AI54" s="158">
        <v>734.2</v>
      </c>
      <c r="AJ54" s="175">
        <v>733.25</v>
      </c>
      <c r="AK54" s="174">
        <v>88</v>
      </c>
      <c r="AL54" s="174">
        <v>6</v>
      </c>
      <c r="AM54" s="174">
        <v>6</v>
      </c>
      <c r="AN54" s="126" t="s">
        <v>179</v>
      </c>
      <c r="AO54" s="127">
        <v>0</v>
      </c>
      <c r="AP54" s="127">
        <v>0</v>
      </c>
      <c r="AQ54" s="127">
        <v>65.079365079365</v>
      </c>
      <c r="AR54" s="127">
        <v>0</v>
      </c>
      <c r="AS54" s="127">
        <v>0</v>
      </c>
      <c r="AT54" s="127">
        <v>34.1269841269841</v>
      </c>
      <c r="AU54" s="127">
        <v>0</v>
      </c>
      <c r="AV54" s="127">
        <v>0</v>
      </c>
      <c r="AW54" s="127">
        <v>0.793650793650793</v>
      </c>
      <c r="AX54" s="127">
        <v>0</v>
      </c>
      <c r="AY54" s="127">
        <v>0</v>
      </c>
      <c r="AZ54" s="188">
        <f t="shared" si="0"/>
        <v>65.8730158730158</v>
      </c>
      <c r="BA54" s="60">
        <f t="shared" si="12"/>
        <v>1.9302325581395345</v>
      </c>
      <c r="BB54" s="127">
        <f t="shared" si="14"/>
        <v>1.863636363636363</v>
      </c>
      <c r="BC54" s="57">
        <f t="shared" si="7"/>
        <v>65.079365079365</v>
      </c>
      <c r="BD54" s="127">
        <f t="shared" si="16"/>
        <v>3.1</v>
      </c>
      <c r="BE54" s="127">
        <f t="shared" si="6"/>
        <v>0</v>
      </c>
      <c r="BF54" s="40">
        <v>2.71</v>
      </c>
      <c r="BG54" s="41">
        <v>3.1</v>
      </c>
      <c r="BH54" s="40">
        <v>0.01</v>
      </c>
      <c r="BI54" s="1">
        <v>84.47</v>
      </c>
      <c r="BJ54" s="1">
        <v>82.56</v>
      </c>
      <c r="BK54" s="24">
        <f t="shared" si="13"/>
        <v>83.515</v>
      </c>
      <c r="BL54" s="1">
        <v>14.7</v>
      </c>
      <c r="BM54" s="2"/>
      <c r="BN54" s="7">
        <f t="shared" si="15"/>
        <v>5906.294200848657</v>
      </c>
      <c r="BO54" s="1">
        <f t="shared" si="11"/>
        <v>16006.05728429986</v>
      </c>
    </row>
    <row r="55" spans="1:67" s="22" customFormat="1" ht="12" customHeight="1">
      <c r="A55" s="168" t="s">
        <v>462</v>
      </c>
      <c r="B55" s="116" t="s">
        <v>564</v>
      </c>
      <c r="C55" s="49">
        <v>1</v>
      </c>
      <c r="D55" s="49">
        <v>1</v>
      </c>
      <c r="E55" s="37">
        <v>737.1</v>
      </c>
      <c r="F55" s="131">
        <v>0</v>
      </c>
      <c r="G55" s="1">
        <v>0</v>
      </c>
      <c r="H55" s="1">
        <v>0</v>
      </c>
      <c r="I55" s="1">
        <v>0</v>
      </c>
      <c r="J55" s="12">
        <v>0</v>
      </c>
      <c r="K55" s="1">
        <v>0</v>
      </c>
      <c r="L55" s="43">
        <v>0</v>
      </c>
      <c r="M55" s="131">
        <v>10</v>
      </c>
      <c r="N55" s="43">
        <v>30</v>
      </c>
      <c r="O55" s="12">
        <v>0</v>
      </c>
      <c r="P55" s="13">
        <v>0</v>
      </c>
      <c r="Q55" s="14">
        <v>0</v>
      </c>
      <c r="R55" s="8">
        <v>60</v>
      </c>
      <c r="S55" s="1">
        <v>0</v>
      </c>
      <c r="T55" s="17">
        <v>0</v>
      </c>
      <c r="U55" s="14">
        <v>0</v>
      </c>
      <c r="V55" s="11">
        <v>0</v>
      </c>
      <c r="W55" s="16">
        <v>0</v>
      </c>
      <c r="X55" s="17">
        <v>0</v>
      </c>
      <c r="Y55" s="13">
        <v>0</v>
      </c>
      <c r="Z55" s="15">
        <v>0</v>
      </c>
      <c r="AA55" s="16">
        <v>0</v>
      </c>
      <c r="AB55" s="1">
        <f>SUM(F55:AA55)</f>
        <v>100</v>
      </c>
      <c r="AC55" s="185"/>
      <c r="AD55" s="185"/>
      <c r="AE55" s="151"/>
      <c r="AF55" s="11">
        <v>4</v>
      </c>
      <c r="AG55" s="16" t="s">
        <v>546</v>
      </c>
      <c r="AH55" s="16">
        <v>4</v>
      </c>
      <c r="AI55" s="158">
        <v>737.1</v>
      </c>
      <c r="AJ55" s="175">
        <v>736.25</v>
      </c>
      <c r="AK55" s="174">
        <v>97</v>
      </c>
      <c r="AL55" s="174">
        <v>0</v>
      </c>
      <c r="AM55" s="174">
        <v>3</v>
      </c>
      <c r="AN55" s="126" t="s">
        <v>180</v>
      </c>
      <c r="AO55" s="127">
        <v>30</v>
      </c>
      <c r="AP55" s="127">
        <v>0</v>
      </c>
      <c r="AQ55" s="127">
        <v>51.6666666666666</v>
      </c>
      <c r="AR55" s="127">
        <v>0</v>
      </c>
      <c r="AS55" s="127">
        <v>6.66666666666666</v>
      </c>
      <c r="AT55" s="127">
        <v>9.16666666666666</v>
      </c>
      <c r="AU55" s="127">
        <v>0</v>
      </c>
      <c r="AV55" s="127">
        <v>0</v>
      </c>
      <c r="AW55" s="127">
        <v>0</v>
      </c>
      <c r="AX55" s="127">
        <v>0</v>
      </c>
      <c r="AY55" s="127">
        <v>2.5</v>
      </c>
      <c r="AZ55" s="188">
        <f t="shared" si="0"/>
        <v>58.33333333333326</v>
      </c>
      <c r="BA55" s="60">
        <f t="shared" si="12"/>
        <v>6.36363636363636</v>
      </c>
      <c r="BB55" s="127">
        <f t="shared" si="14"/>
        <v>9.636363636363635</v>
      </c>
      <c r="BC55" s="57">
        <f t="shared" si="7"/>
        <v>88.33333333333326</v>
      </c>
      <c r="BD55" s="127">
        <f t="shared" si="16"/>
        <v>3.6</v>
      </c>
      <c r="BE55" s="127">
        <f t="shared" si="6"/>
        <v>0</v>
      </c>
      <c r="BF55" s="40">
        <v>2.7</v>
      </c>
      <c r="BG55" s="41">
        <v>3.6</v>
      </c>
      <c r="BH55" s="40">
        <v>0.01</v>
      </c>
      <c r="BI55" s="1">
        <v>80.45</v>
      </c>
      <c r="BJ55" s="1">
        <v>80.64</v>
      </c>
      <c r="BK55" s="24">
        <f t="shared" si="13"/>
        <v>80.545</v>
      </c>
      <c r="BL55" s="1">
        <v>13.6</v>
      </c>
      <c r="BM55" s="2"/>
      <c r="BN55" s="7">
        <f t="shared" si="15"/>
        <v>6176.763803680982</v>
      </c>
      <c r="BO55" s="1">
        <f t="shared" si="11"/>
        <v>16677.262269938652</v>
      </c>
    </row>
    <row r="56" spans="1:67" s="22" customFormat="1" ht="12" customHeight="1">
      <c r="A56" s="168" t="s">
        <v>463</v>
      </c>
      <c r="B56" s="116" t="s">
        <v>564</v>
      </c>
      <c r="C56" s="49">
        <v>1</v>
      </c>
      <c r="D56" s="49">
        <v>1</v>
      </c>
      <c r="E56" s="37">
        <v>741</v>
      </c>
      <c r="F56" s="131">
        <v>0</v>
      </c>
      <c r="G56" s="1">
        <v>0</v>
      </c>
      <c r="H56" s="1">
        <v>0</v>
      </c>
      <c r="I56" s="1">
        <v>0</v>
      </c>
      <c r="J56" s="131">
        <v>50</v>
      </c>
      <c r="K56" s="1">
        <v>0</v>
      </c>
      <c r="L56" s="43">
        <v>0</v>
      </c>
      <c r="M56" s="131">
        <v>10</v>
      </c>
      <c r="N56" s="43">
        <v>10</v>
      </c>
      <c r="O56" s="12">
        <v>0</v>
      </c>
      <c r="P56" s="13">
        <v>0</v>
      </c>
      <c r="Q56" s="14">
        <v>0</v>
      </c>
      <c r="R56" s="8">
        <v>30</v>
      </c>
      <c r="S56" s="1">
        <v>0</v>
      </c>
      <c r="T56" s="17">
        <v>0</v>
      </c>
      <c r="U56" s="14">
        <v>0</v>
      </c>
      <c r="V56" s="11">
        <v>0</v>
      </c>
      <c r="W56" s="16">
        <v>0</v>
      </c>
      <c r="X56" s="17">
        <v>0</v>
      </c>
      <c r="Y56" s="13">
        <v>0</v>
      </c>
      <c r="Z56" s="15">
        <v>0</v>
      </c>
      <c r="AA56" s="16">
        <v>0</v>
      </c>
      <c r="AB56" s="1">
        <f>SUM(F56:AA56)</f>
        <v>100</v>
      </c>
      <c r="AC56" s="185"/>
      <c r="AD56" s="185"/>
      <c r="AE56" s="151"/>
      <c r="AF56" s="11">
        <v>4</v>
      </c>
      <c r="AG56" s="16" t="s">
        <v>549</v>
      </c>
      <c r="AH56" s="16">
        <v>4</v>
      </c>
      <c r="AI56" s="158">
        <v>741</v>
      </c>
      <c r="AJ56" s="175">
        <v>739.25</v>
      </c>
      <c r="AK56" s="174">
        <v>94</v>
      </c>
      <c r="AL56" s="174">
        <v>3</v>
      </c>
      <c r="AM56" s="174">
        <v>3</v>
      </c>
      <c r="AN56" s="126" t="s">
        <v>181</v>
      </c>
      <c r="AO56" s="127">
        <v>11.9047619047619</v>
      </c>
      <c r="AP56" s="127">
        <v>0</v>
      </c>
      <c r="AQ56" s="127">
        <v>69.8412698412698</v>
      </c>
      <c r="AR56" s="127">
        <v>0</v>
      </c>
      <c r="AS56" s="127">
        <v>0.793650793650793</v>
      </c>
      <c r="AT56" s="127">
        <v>13.4920634920634</v>
      </c>
      <c r="AU56" s="127">
        <v>0</v>
      </c>
      <c r="AV56" s="127">
        <v>0</v>
      </c>
      <c r="AW56" s="127">
        <v>0.793650793650793</v>
      </c>
      <c r="AX56" s="127">
        <v>0.793650793650793</v>
      </c>
      <c r="AY56" s="127">
        <v>2.38095238095238</v>
      </c>
      <c r="AZ56" s="188">
        <f t="shared" si="0"/>
        <v>71.4285714285714</v>
      </c>
      <c r="BA56" s="60">
        <f t="shared" si="12"/>
        <v>5.294117647058858</v>
      </c>
      <c r="BB56" s="127">
        <f t="shared" si="14"/>
        <v>5.777777777777813</v>
      </c>
      <c r="BC56" s="57">
        <f t="shared" si="7"/>
        <v>82.5396825396825</v>
      </c>
      <c r="BD56" s="127">
        <f t="shared" si="16"/>
        <v>1.4063492063492071</v>
      </c>
      <c r="BE56" s="127">
        <f t="shared" si="6"/>
        <v>0.5643340857787803</v>
      </c>
      <c r="BF56" s="40">
        <v>2.7</v>
      </c>
      <c r="BG56" s="41">
        <v>2.2</v>
      </c>
      <c r="BH56" s="40">
        <v>0.01</v>
      </c>
      <c r="BI56" s="1">
        <v>77.47</v>
      </c>
      <c r="BJ56" s="1">
        <v>77.53</v>
      </c>
      <c r="BK56" s="24">
        <f t="shared" si="13"/>
        <v>77.5</v>
      </c>
      <c r="BL56" s="1">
        <v>12.7</v>
      </c>
      <c r="BM56" s="2"/>
      <c r="BN56" s="7">
        <f t="shared" si="15"/>
        <v>6383.855024711697</v>
      </c>
      <c r="BO56" s="1">
        <f t="shared" si="11"/>
        <v>17236.408566721584</v>
      </c>
    </row>
    <row r="57" spans="1:67" s="22" customFormat="1" ht="12" customHeight="1">
      <c r="A57" s="168" t="s">
        <v>464</v>
      </c>
      <c r="B57" s="116" t="s">
        <v>564</v>
      </c>
      <c r="C57" s="49">
        <v>1</v>
      </c>
      <c r="D57" s="49">
        <v>1</v>
      </c>
      <c r="E57" s="37">
        <v>743.5</v>
      </c>
      <c r="F57" s="131">
        <v>0</v>
      </c>
      <c r="G57" s="1">
        <v>0</v>
      </c>
      <c r="H57" s="1">
        <v>0</v>
      </c>
      <c r="I57" s="1">
        <v>0</v>
      </c>
      <c r="J57" s="131">
        <v>20</v>
      </c>
      <c r="K57" s="1">
        <v>0</v>
      </c>
      <c r="L57" s="43">
        <v>0</v>
      </c>
      <c r="M57" s="131">
        <v>30</v>
      </c>
      <c r="N57" s="43">
        <v>30</v>
      </c>
      <c r="O57" s="12">
        <v>0</v>
      </c>
      <c r="P57" s="13">
        <v>0</v>
      </c>
      <c r="Q57" s="14">
        <v>0</v>
      </c>
      <c r="R57" s="43">
        <v>20</v>
      </c>
      <c r="S57" s="1">
        <v>0</v>
      </c>
      <c r="T57" s="17">
        <v>0</v>
      </c>
      <c r="U57" s="14">
        <v>0</v>
      </c>
      <c r="V57" s="11">
        <v>0</v>
      </c>
      <c r="W57" s="16">
        <v>0</v>
      </c>
      <c r="X57" s="17">
        <v>0</v>
      </c>
      <c r="Y57" s="13">
        <v>0</v>
      </c>
      <c r="Z57" s="15">
        <v>0</v>
      </c>
      <c r="AA57" s="16">
        <v>0</v>
      </c>
      <c r="AB57" s="1">
        <f>SUM(F57:AA57)</f>
        <v>100</v>
      </c>
      <c r="AC57" s="185"/>
      <c r="AD57" s="185"/>
      <c r="AE57" s="151"/>
      <c r="AF57" s="11">
        <v>4</v>
      </c>
      <c r="AG57" s="16" t="s">
        <v>546</v>
      </c>
      <c r="AH57" s="16">
        <v>4</v>
      </c>
      <c r="AI57" s="158">
        <v>743.5</v>
      </c>
      <c r="AJ57" s="175">
        <v>742.26</v>
      </c>
      <c r="AK57" s="174">
        <v>92</v>
      </c>
      <c r="AL57" s="174">
        <v>6</v>
      </c>
      <c r="AM57" s="174">
        <v>2</v>
      </c>
      <c r="AN57" s="126" t="s">
        <v>182</v>
      </c>
      <c r="AO57" s="127">
        <v>39.8230088495575</v>
      </c>
      <c r="AP57" s="127">
        <v>0</v>
      </c>
      <c r="AQ57" s="127">
        <v>43.362831858407</v>
      </c>
      <c r="AR57" s="127">
        <v>0</v>
      </c>
      <c r="AS57" s="127">
        <v>6.19469026548672</v>
      </c>
      <c r="AT57" s="127">
        <v>7.07964601769911</v>
      </c>
      <c r="AU57" s="127">
        <v>0</v>
      </c>
      <c r="AV57" s="127">
        <v>0</v>
      </c>
      <c r="AW57" s="127">
        <v>0</v>
      </c>
      <c r="AX57" s="127">
        <v>0</v>
      </c>
      <c r="AY57" s="127">
        <v>3.53982300884955</v>
      </c>
      <c r="AZ57" s="188">
        <f t="shared" si="0"/>
        <v>49.55752212389372</v>
      </c>
      <c r="BA57" s="60">
        <f t="shared" si="12"/>
        <v>6.999999999999993</v>
      </c>
      <c r="BB57" s="127">
        <f t="shared" si="14"/>
        <v>12.624999999999993</v>
      </c>
      <c r="BC57" s="57">
        <f t="shared" si="7"/>
        <v>89.38053097345122</v>
      </c>
      <c r="BD57" s="127">
        <f t="shared" si="16"/>
        <v>1.9</v>
      </c>
      <c r="BE57" s="127">
        <f t="shared" si="6"/>
        <v>0</v>
      </c>
      <c r="BF57" s="40">
        <v>2.7</v>
      </c>
      <c r="BG57" s="41">
        <v>1.9</v>
      </c>
      <c r="BH57" s="40">
        <v>0.01</v>
      </c>
      <c r="BI57" s="1">
        <v>70.47</v>
      </c>
      <c r="BJ57" s="1">
        <v>70.56</v>
      </c>
      <c r="BK57" s="24">
        <f t="shared" si="13"/>
        <v>70.515</v>
      </c>
      <c r="BL57" s="1">
        <v>11.5</v>
      </c>
      <c r="BM57" s="2"/>
      <c r="BN57" s="7">
        <f t="shared" si="15"/>
        <v>6445.612431444241</v>
      </c>
      <c r="BO57" s="1">
        <f t="shared" si="11"/>
        <v>17403.153564899454</v>
      </c>
    </row>
    <row r="58" spans="1:67" s="22" customFormat="1" ht="12" customHeight="1">
      <c r="A58" s="168" t="s">
        <v>465</v>
      </c>
      <c r="B58" s="116" t="s">
        <v>564</v>
      </c>
      <c r="C58" s="49">
        <v>1</v>
      </c>
      <c r="D58" s="49">
        <v>1</v>
      </c>
      <c r="E58" s="37">
        <v>747.5</v>
      </c>
      <c r="F58" s="131">
        <v>40</v>
      </c>
      <c r="G58" s="1">
        <v>0</v>
      </c>
      <c r="H58" s="1">
        <v>0</v>
      </c>
      <c r="I58" s="1">
        <v>0</v>
      </c>
      <c r="J58" s="131">
        <v>0</v>
      </c>
      <c r="K58" s="1">
        <v>0</v>
      </c>
      <c r="L58" s="43">
        <v>0</v>
      </c>
      <c r="M58" s="131">
        <v>10</v>
      </c>
      <c r="N58" s="43">
        <v>0</v>
      </c>
      <c r="O58" s="12">
        <v>0</v>
      </c>
      <c r="P58" s="13">
        <v>0</v>
      </c>
      <c r="Q58" s="14">
        <v>0</v>
      </c>
      <c r="R58" s="8">
        <v>50</v>
      </c>
      <c r="S58" s="1">
        <v>0</v>
      </c>
      <c r="T58" s="17">
        <v>0</v>
      </c>
      <c r="U58" s="14">
        <v>0</v>
      </c>
      <c r="V58" s="11">
        <v>0</v>
      </c>
      <c r="W58" s="16">
        <v>0</v>
      </c>
      <c r="X58" s="17">
        <v>0</v>
      </c>
      <c r="Y58" s="13">
        <v>0</v>
      </c>
      <c r="Z58" s="15">
        <v>0</v>
      </c>
      <c r="AA58" s="16">
        <v>0</v>
      </c>
      <c r="AB58" s="1">
        <f>SUM(F58:AA58)</f>
        <v>100</v>
      </c>
      <c r="AC58" s="184">
        <v>0.3528266705604365</v>
      </c>
      <c r="AD58" s="184">
        <v>0.19141036033252085</v>
      </c>
      <c r="AE58" s="151"/>
      <c r="AF58" s="11">
        <v>5</v>
      </c>
      <c r="AG58" s="16" t="s">
        <v>549</v>
      </c>
      <c r="AH58" s="16">
        <v>4</v>
      </c>
      <c r="AI58" s="158">
        <v>747.5</v>
      </c>
      <c r="AJ58" s="175">
        <v>748.2</v>
      </c>
      <c r="AK58" s="174">
        <v>97</v>
      </c>
      <c r="AL58" s="174">
        <v>1</v>
      </c>
      <c r="AM58" s="174">
        <v>2</v>
      </c>
      <c r="AN58" s="126" t="s">
        <v>183</v>
      </c>
      <c r="AO58" s="127">
        <v>2.97029702970297</v>
      </c>
      <c r="AP58" s="127">
        <v>0</v>
      </c>
      <c r="AQ58" s="127">
        <v>61.3861386138613</v>
      </c>
      <c r="AR58" s="127">
        <v>0</v>
      </c>
      <c r="AS58" s="127">
        <v>2.97029702970297</v>
      </c>
      <c r="AT58" s="127">
        <v>32.6732673267326</v>
      </c>
      <c r="AU58" s="127">
        <v>0</v>
      </c>
      <c r="AV58" s="127">
        <v>0</v>
      </c>
      <c r="AW58" s="127">
        <v>0</v>
      </c>
      <c r="AX58" s="127">
        <v>0</v>
      </c>
      <c r="AY58" s="127">
        <v>0</v>
      </c>
      <c r="AZ58" s="188">
        <f t="shared" si="0"/>
        <v>64.35643564356427</v>
      </c>
      <c r="BA58" s="60">
        <f t="shared" si="12"/>
        <v>1.9696969696969715</v>
      </c>
      <c r="BB58" s="127">
        <f t="shared" si="14"/>
        <v>2.0606060606060628</v>
      </c>
      <c r="BC58" s="57">
        <f t="shared" si="7"/>
        <v>67.32673267326724</v>
      </c>
      <c r="BD58" s="127">
        <f t="shared" si="16"/>
        <v>7</v>
      </c>
      <c r="BE58" s="127">
        <f t="shared" si="6"/>
        <v>0</v>
      </c>
      <c r="BF58" s="40">
        <v>2.71</v>
      </c>
      <c r="BG58" s="41">
        <v>7</v>
      </c>
      <c r="BH58" s="40">
        <v>0.01</v>
      </c>
      <c r="BI58" s="1">
        <v>78.22</v>
      </c>
      <c r="BJ58" s="1">
        <v>78.52</v>
      </c>
      <c r="BK58" s="24">
        <f t="shared" si="13"/>
        <v>78.37</v>
      </c>
      <c r="BL58" s="1">
        <v>14.3</v>
      </c>
      <c r="BM58" s="2"/>
      <c r="BN58" s="7">
        <f t="shared" si="15"/>
        <v>5703.784570596798</v>
      </c>
      <c r="BO58" s="1">
        <f t="shared" si="11"/>
        <v>15457.256186317323</v>
      </c>
    </row>
    <row r="59" spans="1:67" s="22" customFormat="1" ht="12" customHeight="1">
      <c r="A59" s="168" t="s">
        <v>466</v>
      </c>
      <c r="B59" s="116" t="s">
        <v>564</v>
      </c>
      <c r="C59" s="49">
        <v>1</v>
      </c>
      <c r="D59" s="49">
        <v>1</v>
      </c>
      <c r="E59" s="37">
        <v>750.3</v>
      </c>
      <c r="F59" s="131">
        <v>0</v>
      </c>
      <c r="G59" s="1">
        <v>0</v>
      </c>
      <c r="H59" s="1">
        <v>0</v>
      </c>
      <c r="I59" s="1">
        <v>0</v>
      </c>
      <c r="J59" s="131">
        <v>50</v>
      </c>
      <c r="K59" s="1">
        <v>0</v>
      </c>
      <c r="L59" s="43">
        <v>0</v>
      </c>
      <c r="M59" s="131">
        <v>0</v>
      </c>
      <c r="N59" s="43">
        <v>20</v>
      </c>
      <c r="O59" s="12">
        <v>0</v>
      </c>
      <c r="P59" s="13">
        <v>0</v>
      </c>
      <c r="Q59" s="14">
        <v>0</v>
      </c>
      <c r="R59" s="8">
        <v>30</v>
      </c>
      <c r="S59" s="1">
        <v>0</v>
      </c>
      <c r="T59" s="17">
        <v>0</v>
      </c>
      <c r="U59" s="14">
        <v>0</v>
      </c>
      <c r="V59" s="11">
        <v>0</v>
      </c>
      <c r="W59" s="16">
        <v>0</v>
      </c>
      <c r="X59" s="17">
        <v>0</v>
      </c>
      <c r="Y59" s="13">
        <v>0</v>
      </c>
      <c r="Z59" s="15">
        <v>0</v>
      </c>
      <c r="AA59" s="16">
        <v>0</v>
      </c>
      <c r="AB59" s="1">
        <f>SUM(F59:AA59)</f>
        <v>100</v>
      </c>
      <c r="AC59" s="185"/>
      <c r="AD59" s="185"/>
      <c r="AE59" s="151"/>
      <c r="AF59" s="11">
        <v>4</v>
      </c>
      <c r="AG59" s="16" t="s">
        <v>546</v>
      </c>
      <c r="AH59" s="16">
        <v>4</v>
      </c>
      <c r="AI59" s="158">
        <v>750.3</v>
      </c>
      <c r="AJ59" s="175">
        <v>751.25</v>
      </c>
      <c r="AK59" s="174">
        <v>95</v>
      </c>
      <c r="AL59" s="174">
        <v>3</v>
      </c>
      <c r="AM59" s="174">
        <v>2</v>
      </c>
      <c r="AN59" s="126" t="s">
        <v>184</v>
      </c>
      <c r="AO59" s="127">
        <v>75.3968253968254</v>
      </c>
      <c r="AP59" s="127">
        <v>0</v>
      </c>
      <c r="AQ59" s="127">
        <v>8.73015873015873</v>
      </c>
      <c r="AR59" s="127">
        <v>0</v>
      </c>
      <c r="AS59" s="127">
        <v>5.55555555555555</v>
      </c>
      <c r="AT59" s="127">
        <v>9.52380952380952</v>
      </c>
      <c r="AU59" s="127">
        <v>0</v>
      </c>
      <c r="AV59" s="127">
        <v>0</v>
      </c>
      <c r="AW59" s="127">
        <v>0</v>
      </c>
      <c r="AX59" s="127">
        <v>0</v>
      </c>
      <c r="AY59" s="127">
        <v>0.793650793650793</v>
      </c>
      <c r="AZ59" s="188">
        <f t="shared" si="0"/>
        <v>14.28571428571428</v>
      </c>
      <c r="BA59" s="60">
        <f t="shared" si="12"/>
        <v>1.5</v>
      </c>
      <c r="BB59" s="127">
        <f t="shared" si="14"/>
        <v>9.416666666666671</v>
      </c>
      <c r="BC59" s="57">
        <f t="shared" si="7"/>
        <v>89.6825396825397</v>
      </c>
      <c r="BD59" s="127">
        <f t="shared" si="16"/>
        <v>3.3</v>
      </c>
      <c r="BE59" s="127">
        <f t="shared" si="6"/>
        <v>0</v>
      </c>
      <c r="BF59" s="40">
        <v>2.7</v>
      </c>
      <c r="BG59" s="41">
        <v>3.3</v>
      </c>
      <c r="BH59" s="40">
        <v>0.01</v>
      </c>
      <c r="BI59" s="1">
        <v>75.88</v>
      </c>
      <c r="BJ59" s="1">
        <v>76</v>
      </c>
      <c r="BK59" s="24">
        <f t="shared" si="13"/>
        <v>75.94</v>
      </c>
      <c r="BL59" s="1">
        <v>13.1</v>
      </c>
      <c r="BM59" s="2"/>
      <c r="BN59" s="7">
        <f t="shared" si="15"/>
        <v>6055.821371610845</v>
      </c>
      <c r="BO59" s="1">
        <f t="shared" si="11"/>
        <v>16350.717703349283</v>
      </c>
    </row>
    <row r="60" spans="1:67" s="22" customFormat="1" ht="12" customHeight="1">
      <c r="A60" s="168" t="s">
        <v>467</v>
      </c>
      <c r="B60" s="116" t="s">
        <v>564</v>
      </c>
      <c r="C60" s="49">
        <v>1</v>
      </c>
      <c r="D60" s="49">
        <v>1</v>
      </c>
      <c r="E60" s="37">
        <v>752.2</v>
      </c>
      <c r="F60" s="131">
        <v>0</v>
      </c>
      <c r="G60" s="1">
        <v>0</v>
      </c>
      <c r="H60" s="1">
        <v>0</v>
      </c>
      <c r="I60" s="1">
        <v>0</v>
      </c>
      <c r="J60" s="131">
        <v>70</v>
      </c>
      <c r="K60" s="1">
        <v>0</v>
      </c>
      <c r="L60" s="43">
        <v>0</v>
      </c>
      <c r="M60" s="131">
        <v>0</v>
      </c>
      <c r="N60" s="43">
        <v>20</v>
      </c>
      <c r="O60" s="12">
        <v>0</v>
      </c>
      <c r="P60" s="13">
        <v>0</v>
      </c>
      <c r="Q60" s="14">
        <v>0</v>
      </c>
      <c r="R60" s="8">
        <v>5</v>
      </c>
      <c r="S60" s="1">
        <v>0</v>
      </c>
      <c r="T60" s="17">
        <v>0</v>
      </c>
      <c r="U60" s="14">
        <v>0</v>
      </c>
      <c r="V60" s="11">
        <v>0</v>
      </c>
      <c r="W60" s="16">
        <v>0</v>
      </c>
      <c r="X60" s="17">
        <v>5</v>
      </c>
      <c r="Y60" s="13">
        <v>0</v>
      </c>
      <c r="Z60" s="15">
        <v>0</v>
      </c>
      <c r="AA60" s="16">
        <v>0</v>
      </c>
      <c r="AB60" s="1">
        <f>SUM(F60:AA60)</f>
        <v>100</v>
      </c>
      <c r="AC60" s="185"/>
      <c r="AD60" s="185"/>
      <c r="AE60" s="153"/>
      <c r="AF60" s="48">
        <v>4</v>
      </c>
      <c r="AG60" s="162" t="s">
        <v>546</v>
      </c>
      <c r="AH60" s="162">
        <v>4</v>
      </c>
      <c r="AI60" s="158">
        <v>752.2</v>
      </c>
      <c r="AJ60" s="175">
        <v>754.25</v>
      </c>
      <c r="AK60" s="174">
        <v>98</v>
      </c>
      <c r="AL60" s="174">
        <v>1</v>
      </c>
      <c r="AM60" s="174">
        <v>1</v>
      </c>
      <c r="AN60" s="126" t="s">
        <v>185</v>
      </c>
      <c r="AO60" s="127">
        <v>50.9259259259259</v>
      </c>
      <c r="AP60" s="127">
        <v>0</v>
      </c>
      <c r="AQ60" s="127">
        <v>36.1111111111111</v>
      </c>
      <c r="AR60" s="127">
        <v>0</v>
      </c>
      <c r="AS60" s="127">
        <v>1.85185185185185</v>
      </c>
      <c r="AT60" s="127">
        <v>7.4074074074074</v>
      </c>
      <c r="AU60" s="127">
        <v>0</v>
      </c>
      <c r="AV60" s="127">
        <v>0</v>
      </c>
      <c r="AW60" s="127">
        <v>0</v>
      </c>
      <c r="AX60" s="127">
        <v>0</v>
      </c>
      <c r="AY60" s="127">
        <v>3.7037037037037</v>
      </c>
      <c r="AZ60" s="188">
        <f t="shared" si="0"/>
        <v>37.96296296296295</v>
      </c>
      <c r="BA60" s="60">
        <f t="shared" si="12"/>
        <v>5.125000000000003</v>
      </c>
      <c r="BB60" s="127">
        <f t="shared" si="14"/>
        <v>12.000000000000007</v>
      </c>
      <c r="BC60" s="57">
        <f t="shared" si="7"/>
        <v>88.88888888888886</v>
      </c>
      <c r="BD60" s="127">
        <f t="shared" si="16"/>
        <v>2.5</v>
      </c>
      <c r="BE60" s="127">
        <f t="shared" si="6"/>
        <v>0</v>
      </c>
      <c r="BF60" s="40">
        <v>2.7</v>
      </c>
      <c r="BG60" s="41">
        <v>2.5</v>
      </c>
      <c r="BH60" s="40">
        <v>0.01</v>
      </c>
      <c r="BI60" s="1">
        <v>63.95</v>
      </c>
      <c r="BJ60" s="1">
        <v>63.8</v>
      </c>
      <c r="BK60" s="24">
        <f t="shared" si="13"/>
        <v>63.875</v>
      </c>
      <c r="BL60" s="1">
        <v>11</v>
      </c>
      <c r="BM60" s="2"/>
      <c r="BN60" s="7">
        <f t="shared" si="15"/>
        <v>6118.295019157088</v>
      </c>
      <c r="BO60" s="1">
        <f t="shared" si="11"/>
        <v>16519.396551724138</v>
      </c>
    </row>
    <row r="61" spans="1:67" s="22" customFormat="1" ht="12" customHeight="1">
      <c r="A61" s="168" t="s">
        <v>468</v>
      </c>
      <c r="B61" s="116" t="s">
        <v>564</v>
      </c>
      <c r="C61" s="49">
        <v>1</v>
      </c>
      <c r="D61" s="49">
        <v>1</v>
      </c>
      <c r="E61" s="37">
        <v>756.5</v>
      </c>
      <c r="F61" s="131">
        <v>0</v>
      </c>
      <c r="G61" s="1">
        <v>0</v>
      </c>
      <c r="H61" s="1">
        <v>0</v>
      </c>
      <c r="I61" s="1">
        <v>0</v>
      </c>
      <c r="J61" s="131">
        <v>20</v>
      </c>
      <c r="K61" s="1">
        <v>0</v>
      </c>
      <c r="L61" s="43">
        <v>0</v>
      </c>
      <c r="M61" s="131">
        <v>0</v>
      </c>
      <c r="N61" s="43">
        <v>40</v>
      </c>
      <c r="O61" s="12">
        <v>0</v>
      </c>
      <c r="P61" s="13">
        <v>0</v>
      </c>
      <c r="Q61" s="14">
        <v>0</v>
      </c>
      <c r="R61" s="8">
        <v>40</v>
      </c>
      <c r="S61" s="1">
        <v>0</v>
      </c>
      <c r="T61" s="17">
        <v>0</v>
      </c>
      <c r="U61" s="14">
        <v>0</v>
      </c>
      <c r="V61" s="11">
        <v>0</v>
      </c>
      <c r="W61" s="16">
        <v>0</v>
      </c>
      <c r="X61" s="17">
        <v>0</v>
      </c>
      <c r="Y61" s="13">
        <v>0</v>
      </c>
      <c r="Z61" s="15">
        <v>0</v>
      </c>
      <c r="AA61" s="16">
        <v>0</v>
      </c>
      <c r="AB61" s="1">
        <f>SUM(F61:AA61)</f>
        <v>100</v>
      </c>
      <c r="AC61" s="185"/>
      <c r="AD61" s="185"/>
      <c r="AE61" s="153"/>
      <c r="AF61" s="48">
        <v>3</v>
      </c>
      <c r="AG61" s="162" t="s">
        <v>546</v>
      </c>
      <c r="AH61" s="162">
        <v>4</v>
      </c>
      <c r="AI61" s="158">
        <v>756.5</v>
      </c>
      <c r="AJ61" s="175">
        <v>757.25</v>
      </c>
      <c r="AK61" s="174">
        <v>97</v>
      </c>
      <c r="AL61" s="174">
        <v>2</v>
      </c>
      <c r="AM61" s="174">
        <v>1</v>
      </c>
      <c r="AN61" s="126" t="s">
        <v>186</v>
      </c>
      <c r="AO61" s="127">
        <v>38.5964912280701</v>
      </c>
      <c r="AP61" s="127">
        <v>0</v>
      </c>
      <c r="AQ61" s="127">
        <v>45.6140350877192</v>
      </c>
      <c r="AR61" s="127">
        <v>0</v>
      </c>
      <c r="AS61" s="127">
        <v>7.01754385964912</v>
      </c>
      <c r="AT61" s="127">
        <v>7.89473684210526</v>
      </c>
      <c r="AU61" s="127">
        <v>0</v>
      </c>
      <c r="AV61" s="127">
        <v>0</v>
      </c>
      <c r="AW61" s="127">
        <v>0</v>
      </c>
      <c r="AX61" s="127">
        <v>0</v>
      </c>
      <c r="AY61" s="127">
        <v>0.87719298245614</v>
      </c>
      <c r="AZ61" s="188">
        <f t="shared" si="0"/>
        <v>52.631578947368325</v>
      </c>
      <c r="BA61" s="60">
        <f t="shared" si="12"/>
        <v>6.666666666666657</v>
      </c>
      <c r="BB61" s="127">
        <f t="shared" si="14"/>
        <v>11.55555555555554</v>
      </c>
      <c r="BC61" s="57">
        <f t="shared" si="7"/>
        <v>91.22807017543843</v>
      </c>
      <c r="BD61" s="127">
        <f t="shared" si="16"/>
        <v>2.2</v>
      </c>
      <c r="BE61" s="127">
        <f t="shared" si="6"/>
        <v>0</v>
      </c>
      <c r="BF61" s="40">
        <v>2.71</v>
      </c>
      <c r="BG61" s="41">
        <v>2.2</v>
      </c>
      <c r="BH61" s="40">
        <v>0.01</v>
      </c>
      <c r="BI61" s="1">
        <v>79.36</v>
      </c>
      <c r="BJ61" s="1">
        <v>79.49</v>
      </c>
      <c r="BK61" s="24">
        <f t="shared" si="13"/>
        <v>79.425</v>
      </c>
      <c r="BL61" s="1">
        <v>13.4</v>
      </c>
      <c r="BM61" s="2"/>
      <c r="BN61" s="7">
        <f t="shared" si="15"/>
        <v>6185.747663551401</v>
      </c>
      <c r="BO61" s="1">
        <f t="shared" si="11"/>
        <v>16763.3761682243</v>
      </c>
    </row>
    <row r="62" spans="1:67" s="22" customFormat="1" ht="12" customHeight="1">
      <c r="A62" s="168" t="s">
        <v>469</v>
      </c>
      <c r="B62" s="116" t="s">
        <v>564</v>
      </c>
      <c r="C62" s="49">
        <v>1</v>
      </c>
      <c r="D62" s="49">
        <v>1</v>
      </c>
      <c r="E62" s="37">
        <v>761.1</v>
      </c>
      <c r="F62" s="131">
        <v>0</v>
      </c>
      <c r="G62" s="1">
        <v>0</v>
      </c>
      <c r="H62" s="1">
        <v>0</v>
      </c>
      <c r="I62" s="1">
        <v>0</v>
      </c>
      <c r="J62" s="131">
        <v>40</v>
      </c>
      <c r="K62" s="1">
        <v>0</v>
      </c>
      <c r="L62" s="43">
        <v>0</v>
      </c>
      <c r="M62" s="131">
        <v>0</v>
      </c>
      <c r="N62" s="43">
        <v>0</v>
      </c>
      <c r="O62" s="12">
        <v>0</v>
      </c>
      <c r="P62" s="13">
        <v>0</v>
      </c>
      <c r="Q62" s="14">
        <v>0</v>
      </c>
      <c r="R62" s="8">
        <v>0</v>
      </c>
      <c r="S62" s="1">
        <v>0</v>
      </c>
      <c r="T62" s="17">
        <v>0</v>
      </c>
      <c r="U62" s="14">
        <v>0</v>
      </c>
      <c r="V62" s="11">
        <v>0</v>
      </c>
      <c r="W62" s="16">
        <v>60</v>
      </c>
      <c r="X62" s="17">
        <v>0</v>
      </c>
      <c r="Y62" s="13">
        <v>0</v>
      </c>
      <c r="Z62" s="15">
        <v>0</v>
      </c>
      <c r="AA62" s="16">
        <v>0</v>
      </c>
      <c r="AB62" s="1">
        <f>SUM(F62:AA62)</f>
        <v>100</v>
      </c>
      <c r="AC62" s="184">
        <v>1.5193211946516052</v>
      </c>
      <c r="AD62" s="184">
        <v>2.3176345362878363</v>
      </c>
      <c r="AE62" s="153"/>
      <c r="AF62" s="48">
        <v>5</v>
      </c>
      <c r="AG62" s="131" t="s">
        <v>550</v>
      </c>
      <c r="AH62" s="131">
        <v>5</v>
      </c>
      <c r="AI62" s="158">
        <v>761.1</v>
      </c>
      <c r="AJ62" s="175">
        <v>760.25</v>
      </c>
      <c r="AK62" s="174">
        <v>97</v>
      </c>
      <c r="AL62" s="174">
        <v>1</v>
      </c>
      <c r="AM62" s="174">
        <v>2</v>
      </c>
      <c r="AN62" s="126" t="s">
        <v>187</v>
      </c>
      <c r="AO62" s="127">
        <v>0</v>
      </c>
      <c r="AP62" s="127">
        <v>0</v>
      </c>
      <c r="AQ62" s="127">
        <v>19.8019801980198</v>
      </c>
      <c r="AR62" s="127">
        <v>0</v>
      </c>
      <c r="AS62" s="127">
        <v>8.91089108910891</v>
      </c>
      <c r="AT62" s="127">
        <v>33.6633663366336</v>
      </c>
      <c r="AU62" s="127">
        <v>36.6336633663366</v>
      </c>
      <c r="AV62" s="127">
        <v>0</v>
      </c>
      <c r="AW62" s="127">
        <v>0</v>
      </c>
      <c r="AX62" s="127">
        <v>0.99009900990099</v>
      </c>
      <c r="AY62" s="127">
        <v>0</v>
      </c>
      <c r="AZ62" s="188">
        <f t="shared" si="0"/>
        <v>28.712871287128706</v>
      </c>
      <c r="BA62" s="60">
        <f t="shared" si="12"/>
        <v>0.8529411764705896</v>
      </c>
      <c r="BB62" s="127">
        <f t="shared" si="14"/>
        <v>0.40845070422535257</v>
      </c>
      <c r="BC62" s="57">
        <f>SUM(AO62+AP62+AQ62+AS62)</f>
        <v>28.712871287128706</v>
      </c>
      <c r="BD62" s="127">
        <f t="shared" si="16"/>
        <v>0.20990099009900998</v>
      </c>
      <c r="BE62" s="127">
        <f t="shared" si="6"/>
        <v>4.716981132075469</v>
      </c>
      <c r="BF62" s="40">
        <v>2.7</v>
      </c>
      <c r="BG62" s="41">
        <v>1.2</v>
      </c>
      <c r="BH62" s="40">
        <v>0.01</v>
      </c>
      <c r="BI62" s="1">
        <v>81.16</v>
      </c>
      <c r="BJ62" s="1">
        <v>81.28</v>
      </c>
      <c r="BK62" s="24">
        <f t="shared" si="13"/>
        <v>81.22</v>
      </c>
      <c r="BL62" s="1">
        <v>14.1</v>
      </c>
      <c r="BM62" s="2"/>
      <c r="BN62" s="7">
        <f t="shared" si="15"/>
        <v>5998.522895125555</v>
      </c>
      <c r="BO62" s="1">
        <f t="shared" si="11"/>
        <v>16196.011816839</v>
      </c>
    </row>
    <row r="63" spans="1:67" s="22" customFormat="1" ht="12" customHeight="1">
      <c r="A63" s="168" t="s">
        <v>470</v>
      </c>
      <c r="B63" s="116" t="s">
        <v>564</v>
      </c>
      <c r="C63" s="49">
        <v>1</v>
      </c>
      <c r="D63" s="49">
        <v>1</v>
      </c>
      <c r="E63" s="37">
        <v>763</v>
      </c>
      <c r="F63" s="131">
        <v>0</v>
      </c>
      <c r="G63" s="1">
        <v>0</v>
      </c>
      <c r="H63" s="1">
        <v>0</v>
      </c>
      <c r="I63" s="1">
        <v>0</v>
      </c>
      <c r="J63" s="131">
        <v>0</v>
      </c>
      <c r="K63" s="1">
        <v>0</v>
      </c>
      <c r="L63" s="43">
        <v>0</v>
      </c>
      <c r="M63" s="131">
        <v>0</v>
      </c>
      <c r="N63" s="43">
        <v>20</v>
      </c>
      <c r="O63" s="12">
        <v>0</v>
      </c>
      <c r="P63" s="13">
        <v>0</v>
      </c>
      <c r="Q63" s="14">
        <v>0</v>
      </c>
      <c r="R63" s="8">
        <v>80</v>
      </c>
      <c r="S63" s="1">
        <v>0</v>
      </c>
      <c r="T63" s="17">
        <v>0</v>
      </c>
      <c r="U63" s="14">
        <v>0</v>
      </c>
      <c r="V63" s="11">
        <v>0</v>
      </c>
      <c r="W63" s="16">
        <v>0</v>
      </c>
      <c r="X63" s="17">
        <v>0</v>
      </c>
      <c r="Y63" s="13">
        <v>0</v>
      </c>
      <c r="Z63" s="15">
        <v>0</v>
      </c>
      <c r="AA63" s="16">
        <v>0</v>
      </c>
      <c r="AB63" s="1">
        <f>SUM(F63:AA63)</f>
        <v>100</v>
      </c>
      <c r="AC63" s="185"/>
      <c r="AD63" s="185"/>
      <c r="AE63" s="153"/>
      <c r="AF63" s="48">
        <v>2</v>
      </c>
      <c r="AG63" s="162" t="s">
        <v>546</v>
      </c>
      <c r="AH63" s="162">
        <v>4</v>
      </c>
      <c r="AI63" s="158">
        <v>763</v>
      </c>
      <c r="AJ63" s="175">
        <v>763.25</v>
      </c>
      <c r="AK63" s="174">
        <v>98</v>
      </c>
      <c r="AL63" s="174">
        <v>2</v>
      </c>
      <c r="AM63" s="174">
        <v>0</v>
      </c>
      <c r="AN63" s="126" t="s">
        <v>188</v>
      </c>
      <c r="AO63" s="127">
        <v>0</v>
      </c>
      <c r="AP63" s="127">
        <v>71.1656441717791</v>
      </c>
      <c r="AQ63" s="127">
        <v>8.58895705521472</v>
      </c>
      <c r="AR63" s="127">
        <v>0</v>
      </c>
      <c r="AS63" s="127">
        <v>3.06748466257668</v>
      </c>
      <c r="AT63" s="127">
        <v>13.4969325153374</v>
      </c>
      <c r="AU63" s="127">
        <v>0</v>
      </c>
      <c r="AV63" s="127">
        <v>0</v>
      </c>
      <c r="AW63" s="127">
        <v>0</v>
      </c>
      <c r="AX63" s="127">
        <v>0</v>
      </c>
      <c r="AY63" s="127">
        <v>3.68098159509202</v>
      </c>
      <c r="AZ63" s="188">
        <f t="shared" si="0"/>
        <v>11.6564417177914</v>
      </c>
      <c r="BA63" s="60">
        <f t="shared" si="12"/>
        <v>0.8636363636363643</v>
      </c>
      <c r="BB63" s="127">
        <f t="shared" si="14"/>
        <v>6.136363636363643</v>
      </c>
      <c r="BC63" s="57">
        <f t="shared" si="7"/>
        <v>82.8220858895705</v>
      </c>
      <c r="BD63" s="127">
        <f t="shared" si="16"/>
        <v>5.7</v>
      </c>
      <c r="BE63" s="127">
        <f t="shared" si="6"/>
        <v>0</v>
      </c>
      <c r="BF63" s="40">
        <v>2.71</v>
      </c>
      <c r="BG63" s="41">
        <v>5.7</v>
      </c>
      <c r="BH63" s="40">
        <v>0.01</v>
      </c>
      <c r="BI63" s="1">
        <v>79.1</v>
      </c>
      <c r="BJ63" s="1">
        <v>79.2</v>
      </c>
      <c r="BK63" s="24">
        <f t="shared" si="13"/>
        <v>79.15</v>
      </c>
      <c r="BL63" s="1">
        <v>13.8</v>
      </c>
      <c r="BM63" s="2"/>
      <c r="BN63" s="7">
        <f t="shared" si="15"/>
        <v>5978.09667673716</v>
      </c>
      <c r="BO63" s="1">
        <f t="shared" si="11"/>
        <v>16200.641993957704</v>
      </c>
    </row>
    <row r="64" spans="1:67" s="22" customFormat="1" ht="12" customHeight="1">
      <c r="A64" s="168" t="s">
        <v>471</v>
      </c>
      <c r="B64" s="116" t="s">
        <v>564</v>
      </c>
      <c r="C64" s="49">
        <v>1</v>
      </c>
      <c r="D64" s="49">
        <v>1</v>
      </c>
      <c r="E64" s="37">
        <v>765.3</v>
      </c>
      <c r="F64" s="131">
        <v>0</v>
      </c>
      <c r="G64" s="1">
        <v>0</v>
      </c>
      <c r="H64" s="1">
        <v>0</v>
      </c>
      <c r="I64" s="1">
        <v>0</v>
      </c>
      <c r="J64" s="131">
        <v>0</v>
      </c>
      <c r="K64" s="1">
        <v>0</v>
      </c>
      <c r="L64" s="43">
        <v>0</v>
      </c>
      <c r="M64" s="131">
        <v>0</v>
      </c>
      <c r="N64" s="43">
        <v>20</v>
      </c>
      <c r="O64" s="12">
        <v>0</v>
      </c>
      <c r="P64" s="13">
        <v>0</v>
      </c>
      <c r="Q64" s="14">
        <v>0</v>
      </c>
      <c r="R64" s="8">
        <v>80</v>
      </c>
      <c r="S64" s="1">
        <v>0</v>
      </c>
      <c r="T64" s="17">
        <v>0</v>
      </c>
      <c r="U64" s="14">
        <v>0</v>
      </c>
      <c r="V64" s="11">
        <v>0</v>
      </c>
      <c r="W64" s="16">
        <v>0</v>
      </c>
      <c r="X64" s="17">
        <v>0</v>
      </c>
      <c r="Y64" s="13">
        <v>0</v>
      </c>
      <c r="Z64" s="15">
        <v>0</v>
      </c>
      <c r="AA64" s="16">
        <v>0</v>
      </c>
      <c r="AB64" s="1">
        <f>SUM(F64:AA64)</f>
        <v>100</v>
      </c>
      <c r="AC64" s="185"/>
      <c r="AD64" s="185"/>
      <c r="AE64" s="153"/>
      <c r="AF64" s="48">
        <v>2</v>
      </c>
      <c r="AG64" s="162" t="s">
        <v>546</v>
      </c>
      <c r="AH64" s="162">
        <v>4</v>
      </c>
      <c r="AI64" s="158">
        <v>765.3</v>
      </c>
      <c r="AJ64" s="175">
        <v>766.25</v>
      </c>
      <c r="AK64" s="174">
        <v>98</v>
      </c>
      <c r="AL64" s="174">
        <v>2</v>
      </c>
      <c r="AM64" s="174">
        <v>0</v>
      </c>
      <c r="AN64" s="126" t="s">
        <v>189</v>
      </c>
      <c r="AO64" s="127">
        <v>0</v>
      </c>
      <c r="AP64" s="127">
        <v>58.5526315789473</v>
      </c>
      <c r="AQ64" s="127">
        <v>13.1578947368421</v>
      </c>
      <c r="AR64" s="127">
        <v>0</v>
      </c>
      <c r="AS64" s="127">
        <v>3.94736842105263</v>
      </c>
      <c r="AT64" s="127">
        <v>2.63157894736842</v>
      </c>
      <c r="AU64" s="127">
        <v>0</v>
      </c>
      <c r="AV64" s="127">
        <v>17.7631578947368</v>
      </c>
      <c r="AW64" s="127">
        <v>0</v>
      </c>
      <c r="AX64" s="127">
        <v>0</v>
      </c>
      <c r="AY64" s="127">
        <v>3.94736842105263</v>
      </c>
      <c r="AZ64" s="188">
        <f t="shared" si="0"/>
        <v>17.105263157894733</v>
      </c>
      <c r="BA64" s="60">
        <f t="shared" si="12"/>
        <v>6.500000000000001</v>
      </c>
      <c r="BB64" s="127">
        <f t="shared" si="14"/>
        <v>28.749999999999982</v>
      </c>
      <c r="BC64" s="57">
        <f t="shared" si="7"/>
        <v>75.65789473684202</v>
      </c>
      <c r="BD64" s="127">
        <f t="shared" si="16"/>
        <v>15.9</v>
      </c>
      <c r="BE64" s="127">
        <f t="shared" si="6"/>
        <v>0</v>
      </c>
      <c r="BF64" s="40">
        <v>2.73</v>
      </c>
      <c r="BG64" s="41">
        <v>15.9</v>
      </c>
      <c r="BH64" s="40">
        <v>0.38</v>
      </c>
      <c r="BI64" s="1">
        <v>89.54</v>
      </c>
      <c r="BJ64" s="1">
        <v>89.59</v>
      </c>
      <c r="BK64" s="24">
        <f t="shared" si="13"/>
        <v>89.565</v>
      </c>
      <c r="BL64" s="1">
        <v>19.7</v>
      </c>
      <c r="BM64" s="2"/>
      <c r="BN64" s="7">
        <f t="shared" si="15"/>
        <v>4679.467084639498</v>
      </c>
      <c r="BO64" s="1">
        <f t="shared" si="11"/>
        <v>12774.945141065831</v>
      </c>
    </row>
    <row r="65" spans="1:67" s="22" customFormat="1" ht="12" customHeight="1">
      <c r="A65" s="168" t="s">
        <v>472</v>
      </c>
      <c r="B65" s="116" t="s">
        <v>564</v>
      </c>
      <c r="C65" s="49">
        <v>1</v>
      </c>
      <c r="D65" s="49">
        <v>1</v>
      </c>
      <c r="E65" s="37">
        <v>765.5</v>
      </c>
      <c r="F65" s="131">
        <v>0</v>
      </c>
      <c r="G65" s="1">
        <v>0</v>
      </c>
      <c r="H65" s="1">
        <v>0</v>
      </c>
      <c r="I65" s="1">
        <v>0</v>
      </c>
      <c r="J65" s="131">
        <v>0</v>
      </c>
      <c r="K65" s="1">
        <v>0</v>
      </c>
      <c r="L65" s="43">
        <v>0</v>
      </c>
      <c r="M65" s="131">
        <v>0</v>
      </c>
      <c r="N65" s="43">
        <v>20</v>
      </c>
      <c r="O65" s="12">
        <v>0</v>
      </c>
      <c r="P65" s="13">
        <v>0</v>
      </c>
      <c r="Q65" s="14">
        <v>0</v>
      </c>
      <c r="R65" s="8">
        <v>80</v>
      </c>
      <c r="S65" s="1">
        <v>0</v>
      </c>
      <c r="T65" s="17">
        <v>0</v>
      </c>
      <c r="U65" s="14">
        <v>0</v>
      </c>
      <c r="V65" s="11">
        <v>0</v>
      </c>
      <c r="W65" s="16">
        <v>0</v>
      </c>
      <c r="X65" s="17">
        <v>0</v>
      </c>
      <c r="Y65" s="13">
        <v>0</v>
      </c>
      <c r="Z65" s="15">
        <v>0</v>
      </c>
      <c r="AA65" s="16">
        <v>0</v>
      </c>
      <c r="AB65" s="1">
        <f>SUM(F65:AA65)</f>
        <v>100</v>
      </c>
      <c r="AC65" s="185"/>
      <c r="AD65" s="185"/>
      <c r="AE65" s="151"/>
      <c r="AF65" s="11">
        <v>2</v>
      </c>
      <c r="AG65" s="16" t="s">
        <v>546</v>
      </c>
      <c r="AH65" s="16">
        <v>4</v>
      </c>
      <c r="AI65" s="158">
        <v>765.5</v>
      </c>
      <c r="AJ65" s="175">
        <v>766.25</v>
      </c>
      <c r="AK65" s="174">
        <v>98</v>
      </c>
      <c r="AL65" s="174">
        <v>2</v>
      </c>
      <c r="AM65" s="174">
        <v>0</v>
      </c>
      <c r="AN65" s="126" t="s">
        <v>190</v>
      </c>
      <c r="AO65" s="127">
        <v>0</v>
      </c>
      <c r="AP65" s="127">
        <v>58.6776859504132</v>
      </c>
      <c r="AQ65" s="127">
        <v>2.4793388429752</v>
      </c>
      <c r="AR65" s="127">
        <v>0</v>
      </c>
      <c r="AS65" s="127">
        <v>9.09090909090909</v>
      </c>
      <c r="AT65" s="127">
        <v>9.91735537190082</v>
      </c>
      <c r="AU65" s="127">
        <v>0</v>
      </c>
      <c r="AV65" s="127">
        <v>13.2231404958677</v>
      </c>
      <c r="AW65" s="127">
        <v>0</v>
      </c>
      <c r="AX65" s="127">
        <v>0</v>
      </c>
      <c r="AY65" s="127">
        <v>6.61157024793388</v>
      </c>
      <c r="AZ65" s="188">
        <f t="shared" si="0"/>
        <v>11.57024793388429</v>
      </c>
      <c r="BA65" s="60">
        <f t="shared" si="12"/>
        <v>1.1666666666666665</v>
      </c>
      <c r="BB65" s="127">
        <f t="shared" si="14"/>
        <v>7.083333333333336</v>
      </c>
      <c r="BC65" s="57">
        <f t="shared" si="7"/>
        <v>70.2479338842975</v>
      </c>
      <c r="BD65" s="127">
        <f t="shared" si="16"/>
        <v>16.9</v>
      </c>
      <c r="BE65" s="127">
        <f t="shared" si="6"/>
        <v>0</v>
      </c>
      <c r="BF65" s="40">
        <v>2.72</v>
      </c>
      <c r="BG65" s="41">
        <v>16.9</v>
      </c>
      <c r="BH65" s="40">
        <v>0.35</v>
      </c>
      <c r="BI65" s="1">
        <v>87</v>
      </c>
      <c r="BJ65" s="1">
        <v>87.05</v>
      </c>
      <c r="BK65" s="24">
        <f t="shared" si="13"/>
        <v>87.025</v>
      </c>
      <c r="BL65" s="1">
        <v>19.8</v>
      </c>
      <c r="BM65" s="2"/>
      <c r="BN65" s="7">
        <f t="shared" si="15"/>
        <v>4523.128898128898</v>
      </c>
      <c r="BO65" s="1">
        <f t="shared" si="11"/>
        <v>12302.910602910604</v>
      </c>
    </row>
    <row r="66" spans="1:67" s="22" customFormat="1" ht="12" customHeight="1">
      <c r="A66" s="168" t="s">
        <v>473</v>
      </c>
      <c r="B66" s="116" t="s">
        <v>564</v>
      </c>
      <c r="C66" s="49">
        <v>1</v>
      </c>
      <c r="D66" s="49">
        <v>1</v>
      </c>
      <c r="E66" s="37">
        <v>766</v>
      </c>
      <c r="F66" s="131">
        <v>0</v>
      </c>
      <c r="G66" s="1">
        <v>0</v>
      </c>
      <c r="H66" s="1">
        <v>0</v>
      </c>
      <c r="I66" s="1">
        <v>0</v>
      </c>
      <c r="J66" s="131">
        <v>10</v>
      </c>
      <c r="K66" s="1">
        <v>0</v>
      </c>
      <c r="L66" s="43">
        <v>0</v>
      </c>
      <c r="M66" s="131">
        <v>20</v>
      </c>
      <c r="N66" s="43">
        <v>20</v>
      </c>
      <c r="O66" s="12">
        <v>0</v>
      </c>
      <c r="P66" s="13">
        <v>0</v>
      </c>
      <c r="Q66" s="14">
        <v>0</v>
      </c>
      <c r="R66" s="8">
        <v>50</v>
      </c>
      <c r="S66" s="1">
        <v>0</v>
      </c>
      <c r="T66" s="17">
        <v>0</v>
      </c>
      <c r="U66" s="14">
        <v>0</v>
      </c>
      <c r="V66" s="11">
        <v>0</v>
      </c>
      <c r="W66" s="16">
        <v>0</v>
      </c>
      <c r="X66" s="17">
        <v>0</v>
      </c>
      <c r="Y66" s="13">
        <v>0</v>
      </c>
      <c r="Z66" s="15">
        <v>0</v>
      </c>
      <c r="AA66" s="16">
        <v>0</v>
      </c>
      <c r="AB66" s="1">
        <f>SUM(F66:AA66)</f>
        <v>100</v>
      </c>
      <c r="AC66" s="185"/>
      <c r="AD66" s="185"/>
      <c r="AE66" s="151"/>
      <c r="AF66" s="11">
        <v>4</v>
      </c>
      <c r="AG66" s="16" t="s">
        <v>546</v>
      </c>
      <c r="AH66" s="16">
        <v>4</v>
      </c>
      <c r="AI66" s="158">
        <v>766</v>
      </c>
      <c r="AJ66" s="175">
        <v>766.25</v>
      </c>
      <c r="AK66" s="174">
        <v>98</v>
      </c>
      <c r="AL66" s="174">
        <v>2</v>
      </c>
      <c r="AM66" s="174">
        <v>0</v>
      </c>
      <c r="AN66" s="126" t="s">
        <v>191</v>
      </c>
      <c r="AO66" s="127">
        <v>0</v>
      </c>
      <c r="AP66" s="127">
        <v>68.5483870967741</v>
      </c>
      <c r="AQ66" s="127">
        <v>1.61290322580645</v>
      </c>
      <c r="AR66" s="127">
        <v>0</v>
      </c>
      <c r="AS66" s="127">
        <v>11.2903225806451</v>
      </c>
      <c r="AT66" s="127">
        <v>18.5483870967741</v>
      </c>
      <c r="AU66" s="127">
        <v>0</v>
      </c>
      <c r="AV66" s="127">
        <v>0</v>
      </c>
      <c r="AW66" s="127">
        <v>0</v>
      </c>
      <c r="AX66" s="127">
        <v>0</v>
      </c>
      <c r="AY66" s="127">
        <v>0</v>
      </c>
      <c r="AZ66" s="188">
        <f t="shared" si="0"/>
        <v>12.90322580645155</v>
      </c>
      <c r="BA66" s="60">
        <f t="shared" si="12"/>
        <v>0.6956521739130436</v>
      </c>
      <c r="BB66" s="127">
        <f t="shared" si="14"/>
        <v>4.391304347826101</v>
      </c>
      <c r="BC66" s="57">
        <f t="shared" si="7"/>
        <v>81.45161290322565</v>
      </c>
      <c r="BD66" s="127">
        <f t="shared" si="16"/>
        <v>19.7</v>
      </c>
      <c r="BE66" s="127">
        <f t="shared" si="6"/>
        <v>0</v>
      </c>
      <c r="BF66" s="40">
        <v>2.71</v>
      </c>
      <c r="BG66" s="41">
        <v>19.7</v>
      </c>
      <c r="BH66" s="40">
        <v>0.75</v>
      </c>
      <c r="BI66" s="1">
        <v>78.43</v>
      </c>
      <c r="BJ66" s="1">
        <v>78.5</v>
      </c>
      <c r="BK66" s="24">
        <f t="shared" si="13"/>
        <v>78.465</v>
      </c>
      <c r="BL66" s="1">
        <v>19.4</v>
      </c>
      <c r="BM66" s="2"/>
      <c r="BN66" s="7">
        <f t="shared" si="15"/>
        <v>4164.8089171974525</v>
      </c>
      <c r="BO66" s="1">
        <f t="shared" si="11"/>
        <v>11286.632165605097</v>
      </c>
    </row>
    <row r="67" spans="1:67" s="22" customFormat="1" ht="12" customHeight="1">
      <c r="A67" s="168" t="s">
        <v>474</v>
      </c>
      <c r="B67" s="116" t="s">
        <v>564</v>
      </c>
      <c r="C67" s="49">
        <v>1</v>
      </c>
      <c r="D67" s="49">
        <v>1</v>
      </c>
      <c r="E67" s="37">
        <v>766.5</v>
      </c>
      <c r="F67" s="131">
        <v>0</v>
      </c>
      <c r="G67" s="1">
        <v>0</v>
      </c>
      <c r="H67" s="1">
        <v>0</v>
      </c>
      <c r="I67" s="1">
        <v>0</v>
      </c>
      <c r="J67" s="131">
        <v>0</v>
      </c>
      <c r="K67" s="1">
        <v>0</v>
      </c>
      <c r="L67" s="43">
        <v>0</v>
      </c>
      <c r="M67" s="131">
        <v>20</v>
      </c>
      <c r="N67" s="43">
        <v>30</v>
      </c>
      <c r="O67" s="12">
        <v>0</v>
      </c>
      <c r="P67" s="13">
        <v>0</v>
      </c>
      <c r="Q67" s="14">
        <v>0</v>
      </c>
      <c r="R67" s="8">
        <v>50</v>
      </c>
      <c r="S67" s="1">
        <v>0</v>
      </c>
      <c r="T67" s="17">
        <v>0</v>
      </c>
      <c r="U67" s="14">
        <v>0</v>
      </c>
      <c r="V67" s="11">
        <v>0</v>
      </c>
      <c r="W67" s="16">
        <v>0</v>
      </c>
      <c r="X67" s="17">
        <v>0</v>
      </c>
      <c r="Y67" s="13">
        <v>0</v>
      </c>
      <c r="Z67" s="15">
        <v>0</v>
      </c>
      <c r="AA67" s="16">
        <v>0</v>
      </c>
      <c r="AB67" s="1">
        <f>SUM(F67:AA67)</f>
        <v>100</v>
      </c>
      <c r="AC67" s="185"/>
      <c r="AD67" s="185"/>
      <c r="AE67" s="151"/>
      <c r="AF67" s="11">
        <v>4</v>
      </c>
      <c r="AG67" s="16" t="s">
        <v>546</v>
      </c>
      <c r="AH67" s="16">
        <v>4</v>
      </c>
      <c r="AI67" s="158">
        <v>766.5</v>
      </c>
      <c r="AJ67" s="175">
        <v>766.25</v>
      </c>
      <c r="AK67" s="174">
        <v>98</v>
      </c>
      <c r="AL67" s="174">
        <v>2</v>
      </c>
      <c r="AM67" s="174">
        <v>0</v>
      </c>
      <c r="AN67" s="126" t="s">
        <v>192</v>
      </c>
      <c r="AO67" s="127">
        <v>0</v>
      </c>
      <c r="AP67" s="127">
        <v>54.7826086956521</v>
      </c>
      <c r="AQ67" s="127">
        <v>26.9565217391304</v>
      </c>
      <c r="AR67" s="127">
        <v>0</v>
      </c>
      <c r="AS67" s="127">
        <v>4.34782608695652</v>
      </c>
      <c r="AT67" s="127">
        <v>12.1739130434782</v>
      </c>
      <c r="AU67" s="127">
        <v>0</v>
      </c>
      <c r="AV67" s="127">
        <v>0</v>
      </c>
      <c r="AW67" s="127">
        <v>0</v>
      </c>
      <c r="AX67" s="127">
        <v>1.7391304347826</v>
      </c>
      <c r="AY67" s="127">
        <v>0</v>
      </c>
      <c r="AZ67" s="188">
        <f t="shared" si="0"/>
        <v>31.30434782608692</v>
      </c>
      <c r="BA67" s="60">
        <f t="shared" si="12"/>
        <v>2.5714285714285814</v>
      </c>
      <c r="BB67" s="127">
        <f t="shared" si="14"/>
        <v>7.071428571428599</v>
      </c>
      <c r="BC67" s="57">
        <f t="shared" si="7"/>
        <v>86.08695652173903</v>
      </c>
      <c r="BD67" s="127">
        <f t="shared" si="16"/>
        <v>15.5608695652174</v>
      </c>
      <c r="BE67" s="127">
        <f t="shared" si="6"/>
        <v>0.11176306230790661</v>
      </c>
      <c r="BF67" s="40">
        <v>2.71</v>
      </c>
      <c r="BG67" s="41">
        <v>17.3</v>
      </c>
      <c r="BH67" s="40">
        <v>0.42</v>
      </c>
      <c r="BI67" s="1">
        <v>78.68</v>
      </c>
      <c r="BJ67" s="1">
        <v>78.72</v>
      </c>
      <c r="BK67" s="24">
        <f t="shared" si="13"/>
        <v>78.7</v>
      </c>
      <c r="BL67" s="1">
        <v>17.8</v>
      </c>
      <c r="BM67" s="2"/>
      <c r="BN67" s="7">
        <f t="shared" si="15"/>
        <v>4564.965197215777</v>
      </c>
      <c r="BO67" s="1">
        <f t="shared" si="11"/>
        <v>12371.055684454755</v>
      </c>
    </row>
    <row r="68" spans="1:67" s="22" customFormat="1" ht="12" customHeight="1">
      <c r="A68" s="168" t="s">
        <v>475</v>
      </c>
      <c r="B68" s="116" t="s">
        <v>564</v>
      </c>
      <c r="C68" s="49">
        <v>1</v>
      </c>
      <c r="D68" s="49">
        <v>1</v>
      </c>
      <c r="E68" s="37">
        <v>766.9</v>
      </c>
      <c r="F68" s="131">
        <v>0</v>
      </c>
      <c r="G68" s="1">
        <v>0</v>
      </c>
      <c r="H68" s="1">
        <v>0</v>
      </c>
      <c r="I68" s="1">
        <v>0</v>
      </c>
      <c r="J68" s="131">
        <v>0</v>
      </c>
      <c r="K68" s="1">
        <v>0</v>
      </c>
      <c r="L68" s="43">
        <v>0</v>
      </c>
      <c r="M68" s="131">
        <v>20</v>
      </c>
      <c r="N68" s="43">
        <v>30</v>
      </c>
      <c r="O68" s="12">
        <v>0</v>
      </c>
      <c r="P68" s="13">
        <v>0</v>
      </c>
      <c r="Q68" s="14">
        <v>0</v>
      </c>
      <c r="R68" s="8">
        <v>50</v>
      </c>
      <c r="S68" s="1">
        <v>0</v>
      </c>
      <c r="T68" s="17">
        <v>0</v>
      </c>
      <c r="U68" s="14">
        <v>0</v>
      </c>
      <c r="V68" s="11">
        <v>0</v>
      </c>
      <c r="W68" s="16">
        <v>0</v>
      </c>
      <c r="X68" s="17">
        <v>0</v>
      </c>
      <c r="Y68" s="13">
        <v>0</v>
      </c>
      <c r="Z68" s="15">
        <v>0</v>
      </c>
      <c r="AA68" s="16">
        <v>0</v>
      </c>
      <c r="AB68" s="1">
        <f>SUM(F68:AA68)</f>
        <v>100</v>
      </c>
      <c r="AC68" s="185"/>
      <c r="AD68" s="185"/>
      <c r="AE68" s="151"/>
      <c r="AF68" s="11">
        <v>2</v>
      </c>
      <c r="AG68" s="16" t="s">
        <v>546</v>
      </c>
      <c r="AH68" s="16">
        <v>4</v>
      </c>
      <c r="AI68" s="158">
        <v>766.9</v>
      </c>
      <c r="AJ68" s="175">
        <v>766.25</v>
      </c>
      <c r="AK68" s="174">
        <v>98</v>
      </c>
      <c r="AL68" s="174">
        <v>2</v>
      </c>
      <c r="AM68" s="174">
        <v>0</v>
      </c>
      <c r="AN68" s="126" t="s">
        <v>193</v>
      </c>
      <c r="AO68" s="127">
        <v>0</v>
      </c>
      <c r="AP68" s="127">
        <v>75.221238938053</v>
      </c>
      <c r="AQ68" s="127">
        <v>4.42477876106194</v>
      </c>
      <c r="AR68" s="127">
        <v>0</v>
      </c>
      <c r="AS68" s="127">
        <v>7.9646017699115</v>
      </c>
      <c r="AT68" s="127">
        <v>12.3893805309734</v>
      </c>
      <c r="AU68" s="127">
        <v>0</v>
      </c>
      <c r="AV68" s="127">
        <v>0</v>
      </c>
      <c r="AW68" s="127">
        <v>0</v>
      </c>
      <c r="AX68" s="127">
        <v>0</v>
      </c>
      <c r="AY68" s="127">
        <v>0</v>
      </c>
      <c r="AZ68" s="188">
        <f t="shared" si="0"/>
        <v>12.38938053097344</v>
      </c>
      <c r="BA68" s="60">
        <f t="shared" si="12"/>
        <v>1.0000000000000033</v>
      </c>
      <c r="BB68" s="127">
        <f t="shared" si="14"/>
        <v>7.0714285714285925</v>
      </c>
      <c r="BC68" s="57">
        <f t="shared" si="7"/>
        <v>87.61061946902645</v>
      </c>
      <c r="BD68" s="127">
        <f t="shared" si="16"/>
        <v>15.1</v>
      </c>
      <c r="BE68" s="127">
        <f t="shared" si="6"/>
        <v>0</v>
      </c>
      <c r="BF68" s="40">
        <v>2.71</v>
      </c>
      <c r="BG68" s="41">
        <v>15.1</v>
      </c>
      <c r="BH68" s="40">
        <v>0.19</v>
      </c>
      <c r="BI68" s="1">
        <v>74.8</v>
      </c>
      <c r="BJ68" s="1">
        <v>74.92</v>
      </c>
      <c r="BK68" s="24">
        <f t="shared" si="13"/>
        <v>74.86</v>
      </c>
      <c r="BL68" s="1">
        <v>16.4</v>
      </c>
      <c r="BM68" s="2"/>
      <c r="BN68" s="7">
        <f t="shared" si="15"/>
        <v>4726.010101010102</v>
      </c>
      <c r="BO68" s="1">
        <f t="shared" si="11"/>
        <v>12807.487373737375</v>
      </c>
    </row>
    <row r="69" spans="1:67" s="22" customFormat="1" ht="12" customHeight="1">
      <c r="A69" s="168" t="s">
        <v>476</v>
      </c>
      <c r="B69" s="116" t="s">
        <v>564</v>
      </c>
      <c r="C69" s="49">
        <v>1</v>
      </c>
      <c r="D69" s="49">
        <v>1</v>
      </c>
      <c r="E69" s="37">
        <v>767.5</v>
      </c>
      <c r="F69" s="131">
        <v>0</v>
      </c>
      <c r="G69" s="1">
        <v>0</v>
      </c>
      <c r="H69" s="1">
        <v>0</v>
      </c>
      <c r="I69" s="1">
        <v>0</v>
      </c>
      <c r="J69" s="131">
        <v>0</v>
      </c>
      <c r="K69" s="1">
        <v>0</v>
      </c>
      <c r="L69" s="43">
        <v>0</v>
      </c>
      <c r="M69" s="131">
        <v>0</v>
      </c>
      <c r="N69" s="43">
        <v>30</v>
      </c>
      <c r="O69" s="12">
        <v>0</v>
      </c>
      <c r="P69" s="13">
        <v>0</v>
      </c>
      <c r="Q69" s="14">
        <v>0</v>
      </c>
      <c r="R69" s="8">
        <v>70</v>
      </c>
      <c r="S69" s="1">
        <v>0</v>
      </c>
      <c r="T69" s="17">
        <v>0</v>
      </c>
      <c r="U69" s="14">
        <v>0</v>
      </c>
      <c r="V69" s="11">
        <v>0</v>
      </c>
      <c r="W69" s="16">
        <v>0</v>
      </c>
      <c r="X69" s="17">
        <v>0</v>
      </c>
      <c r="Y69" s="13">
        <v>0</v>
      </c>
      <c r="Z69" s="15">
        <v>0</v>
      </c>
      <c r="AA69" s="16">
        <v>0</v>
      </c>
      <c r="AB69" s="1">
        <f>SUM(F69:AA69)</f>
        <v>100</v>
      </c>
      <c r="AC69" s="185"/>
      <c r="AD69" s="185"/>
      <c r="AE69" s="151"/>
      <c r="AF69" s="11">
        <v>2</v>
      </c>
      <c r="AG69" s="16" t="s">
        <v>546</v>
      </c>
      <c r="AH69" s="16">
        <v>4</v>
      </c>
      <c r="AI69" s="158">
        <v>767.5</v>
      </c>
      <c r="AJ69" s="175">
        <v>769.25</v>
      </c>
      <c r="AK69" s="174">
        <v>98</v>
      </c>
      <c r="AL69" s="174">
        <v>2</v>
      </c>
      <c r="AM69" s="174">
        <v>0</v>
      </c>
      <c r="AN69" s="126" t="s">
        <v>194</v>
      </c>
      <c r="AO69" s="127">
        <v>0</v>
      </c>
      <c r="AP69" s="127">
        <v>88.8888888888888</v>
      </c>
      <c r="AQ69" s="127">
        <v>0</v>
      </c>
      <c r="AR69" s="127">
        <v>0</v>
      </c>
      <c r="AS69" s="127">
        <v>3.7037037037037</v>
      </c>
      <c r="AT69" s="127">
        <v>7.4074074074074</v>
      </c>
      <c r="AU69" s="127">
        <v>0</v>
      </c>
      <c r="AV69" s="127">
        <v>0</v>
      </c>
      <c r="AW69" s="127">
        <v>0</v>
      </c>
      <c r="AX69" s="127">
        <v>0</v>
      </c>
      <c r="AY69" s="127">
        <v>0</v>
      </c>
      <c r="AZ69" s="188">
        <f aca="true" t="shared" si="17" ref="AZ69:AZ132">AQ69+AS69+AW69</f>
        <v>3.7037037037037</v>
      </c>
      <c r="BA69" s="60">
        <f t="shared" si="12"/>
        <v>0.5</v>
      </c>
      <c r="BB69" s="127">
        <f t="shared" si="14"/>
        <v>12.499999999999998</v>
      </c>
      <c r="BC69" s="57">
        <f t="shared" si="7"/>
        <v>92.5925925925925</v>
      </c>
      <c r="BD69" s="127">
        <f t="shared" si="16"/>
        <v>16.7</v>
      </c>
      <c r="BE69" s="127">
        <f t="shared" si="6"/>
        <v>0</v>
      </c>
      <c r="BF69" s="40">
        <v>2.7</v>
      </c>
      <c r="BG69" s="41">
        <v>16.7</v>
      </c>
      <c r="BH69" s="40">
        <v>0.3</v>
      </c>
      <c r="BI69" s="1">
        <v>51.78</v>
      </c>
      <c r="BJ69" s="1">
        <v>51.74</v>
      </c>
      <c r="BK69" s="24">
        <f t="shared" si="13"/>
        <v>51.760000000000005</v>
      </c>
      <c r="BL69" s="1">
        <v>12.4</v>
      </c>
      <c r="BM69" s="2"/>
      <c r="BN69" s="7">
        <f t="shared" si="15"/>
        <v>4371.621621621622</v>
      </c>
      <c r="BO69" s="1">
        <f t="shared" si="11"/>
        <v>11803.37837837838</v>
      </c>
    </row>
    <row r="70" spans="1:67" s="22" customFormat="1" ht="12" customHeight="1">
      <c r="A70" s="168" t="s">
        <v>477</v>
      </c>
      <c r="B70" s="116" t="s">
        <v>564</v>
      </c>
      <c r="C70" s="49">
        <v>1</v>
      </c>
      <c r="D70" s="49">
        <v>1</v>
      </c>
      <c r="E70" s="37">
        <v>769</v>
      </c>
      <c r="F70" s="131">
        <v>0</v>
      </c>
      <c r="G70" s="1">
        <v>0</v>
      </c>
      <c r="H70" s="1">
        <v>0</v>
      </c>
      <c r="I70" s="1">
        <v>0</v>
      </c>
      <c r="J70" s="131">
        <v>20</v>
      </c>
      <c r="K70" s="1">
        <v>0</v>
      </c>
      <c r="L70" s="43">
        <v>0</v>
      </c>
      <c r="M70" s="131">
        <v>0</v>
      </c>
      <c r="N70" s="43">
        <v>30</v>
      </c>
      <c r="O70" s="12">
        <v>0</v>
      </c>
      <c r="P70" s="13">
        <v>0</v>
      </c>
      <c r="Q70" s="14">
        <v>0</v>
      </c>
      <c r="R70" s="8">
        <v>30</v>
      </c>
      <c r="S70" s="1">
        <v>0</v>
      </c>
      <c r="T70" s="17">
        <v>0</v>
      </c>
      <c r="U70" s="14">
        <v>0</v>
      </c>
      <c r="V70" s="11">
        <v>0</v>
      </c>
      <c r="W70" s="16">
        <v>0</v>
      </c>
      <c r="X70" s="17">
        <v>0</v>
      </c>
      <c r="Y70" s="13">
        <v>0</v>
      </c>
      <c r="Z70" s="15">
        <v>20</v>
      </c>
      <c r="AA70" s="16">
        <v>0</v>
      </c>
      <c r="AB70" s="1">
        <f>SUM(F70:AA70)</f>
        <v>100</v>
      </c>
      <c r="AC70" s="185"/>
      <c r="AD70" s="185"/>
      <c r="AE70" s="151"/>
      <c r="AF70" s="11">
        <v>4</v>
      </c>
      <c r="AG70" s="16" t="s">
        <v>546</v>
      </c>
      <c r="AH70" s="16">
        <v>4</v>
      </c>
      <c r="AI70" s="158">
        <v>769</v>
      </c>
      <c r="AJ70" s="175">
        <v>769.25</v>
      </c>
      <c r="AK70" s="174">
        <v>98</v>
      </c>
      <c r="AL70" s="174">
        <v>2</v>
      </c>
      <c r="AM70" s="174">
        <v>0</v>
      </c>
      <c r="AN70" s="126" t="s">
        <v>195</v>
      </c>
      <c r="AO70" s="127">
        <v>55.2631578947368</v>
      </c>
      <c r="AP70" s="127">
        <v>0</v>
      </c>
      <c r="AQ70" s="127">
        <v>21.0526315789473</v>
      </c>
      <c r="AR70" s="127">
        <v>0</v>
      </c>
      <c r="AS70" s="127">
        <v>6.14035087719298</v>
      </c>
      <c r="AT70" s="127">
        <v>7.89473684210526</v>
      </c>
      <c r="AU70" s="127">
        <v>0</v>
      </c>
      <c r="AV70" s="127">
        <v>9.64912280701754</v>
      </c>
      <c r="AW70" s="127">
        <v>0</v>
      </c>
      <c r="AX70" s="127">
        <v>0</v>
      </c>
      <c r="AY70" s="127">
        <v>0</v>
      </c>
      <c r="AZ70" s="188">
        <f t="shared" si="17"/>
        <v>27.192982456140278</v>
      </c>
      <c r="BA70" s="60">
        <f t="shared" si="12"/>
        <v>3.4444444444444366</v>
      </c>
      <c r="BB70" s="127">
        <f t="shared" si="14"/>
        <v>10.444444444444436</v>
      </c>
      <c r="BC70" s="57">
        <f t="shared" si="7"/>
        <v>82.45614035087709</v>
      </c>
      <c r="BD70" s="127">
        <f t="shared" si="16"/>
        <v>15.3</v>
      </c>
      <c r="BE70" s="127">
        <f t="shared" si="6"/>
        <v>0</v>
      </c>
      <c r="BF70" s="40">
        <v>2.7</v>
      </c>
      <c r="BG70" s="41">
        <v>15.3</v>
      </c>
      <c r="BH70" s="40">
        <v>0.17</v>
      </c>
      <c r="BI70" s="1">
        <v>86.81</v>
      </c>
      <c r="BJ70" s="1">
        <v>86.8</v>
      </c>
      <c r="BK70" s="24">
        <f t="shared" si="13"/>
        <v>86.805</v>
      </c>
      <c r="BL70" s="1">
        <v>19.4</v>
      </c>
      <c r="BM70" s="2"/>
      <c r="BN70" s="7">
        <f t="shared" si="15"/>
        <v>4607.484076433121</v>
      </c>
      <c r="BO70" s="1">
        <f t="shared" si="11"/>
        <v>12440.207006369428</v>
      </c>
    </row>
    <row r="71" spans="1:67" s="22" customFormat="1" ht="12" customHeight="1">
      <c r="A71" s="168" t="s">
        <v>478</v>
      </c>
      <c r="B71" s="116" t="s">
        <v>564</v>
      </c>
      <c r="C71" s="49">
        <v>1</v>
      </c>
      <c r="D71" s="49">
        <v>1</v>
      </c>
      <c r="E71" s="37">
        <v>769.9</v>
      </c>
      <c r="F71" s="131">
        <v>0</v>
      </c>
      <c r="G71" s="1">
        <v>0</v>
      </c>
      <c r="H71" s="1">
        <v>0</v>
      </c>
      <c r="I71" s="1">
        <v>0</v>
      </c>
      <c r="J71" s="131">
        <v>0</v>
      </c>
      <c r="K71" s="43">
        <v>0</v>
      </c>
      <c r="L71" s="43">
        <v>0</v>
      </c>
      <c r="M71" s="131">
        <v>0</v>
      </c>
      <c r="N71" s="43">
        <v>20</v>
      </c>
      <c r="O71" s="12">
        <v>0</v>
      </c>
      <c r="P71" s="13">
        <v>0</v>
      </c>
      <c r="Q71" s="14">
        <v>0</v>
      </c>
      <c r="R71" s="8">
        <v>50</v>
      </c>
      <c r="S71" s="1">
        <v>0</v>
      </c>
      <c r="T71" s="17">
        <v>0</v>
      </c>
      <c r="U71" s="14">
        <v>0</v>
      </c>
      <c r="V71" s="11">
        <v>0</v>
      </c>
      <c r="W71" s="16">
        <v>10</v>
      </c>
      <c r="X71" s="17">
        <v>0</v>
      </c>
      <c r="Y71" s="13">
        <v>0</v>
      </c>
      <c r="Z71" s="15">
        <v>20</v>
      </c>
      <c r="AA71" s="16">
        <v>0</v>
      </c>
      <c r="AB71" s="1">
        <f>SUM(F71:AA71)</f>
        <v>100</v>
      </c>
      <c r="AC71" s="185"/>
      <c r="AD71" s="185"/>
      <c r="AE71" s="151"/>
      <c r="AF71" s="11">
        <v>2</v>
      </c>
      <c r="AG71" s="16" t="s">
        <v>546</v>
      </c>
      <c r="AH71" s="16">
        <v>4</v>
      </c>
      <c r="AI71" s="158">
        <v>769.9</v>
      </c>
      <c r="AJ71" s="175">
        <v>769.25</v>
      </c>
      <c r="AK71" s="174">
        <v>98</v>
      </c>
      <c r="AL71" s="174">
        <v>2</v>
      </c>
      <c r="AM71" s="174">
        <v>0</v>
      </c>
      <c r="AN71" s="126" t="s">
        <v>196</v>
      </c>
      <c r="AO71" s="127">
        <v>0</v>
      </c>
      <c r="AP71" s="127">
        <v>87.8787878787878</v>
      </c>
      <c r="AQ71" s="127">
        <v>3.03030303030303</v>
      </c>
      <c r="AR71" s="127">
        <v>0</v>
      </c>
      <c r="AS71" s="127">
        <v>6.06060606060606</v>
      </c>
      <c r="AT71" s="127">
        <v>3.03030303030303</v>
      </c>
      <c r="AU71" s="127">
        <v>0</v>
      </c>
      <c r="AV71" s="127">
        <v>0</v>
      </c>
      <c r="AW71" s="127">
        <v>0</v>
      </c>
      <c r="AX71" s="127">
        <v>0</v>
      </c>
      <c r="AY71" s="127">
        <v>0</v>
      </c>
      <c r="AZ71" s="188">
        <f t="shared" si="17"/>
        <v>9.09090909090909</v>
      </c>
      <c r="BA71" s="60">
        <f t="shared" si="12"/>
        <v>3</v>
      </c>
      <c r="BB71" s="127">
        <f t="shared" si="14"/>
        <v>31.999999999999982</v>
      </c>
      <c r="BC71" s="57">
        <f t="shared" si="7"/>
        <v>96.9696969696969</v>
      </c>
      <c r="BD71" s="127">
        <f t="shared" si="16"/>
        <v>19.9</v>
      </c>
      <c r="BE71" s="127">
        <f t="shared" si="6"/>
        <v>0</v>
      </c>
      <c r="BF71" s="40">
        <v>2.7</v>
      </c>
      <c r="BG71" s="41">
        <v>19.9</v>
      </c>
      <c r="BH71" s="40">
        <v>0.58</v>
      </c>
      <c r="BI71" s="1">
        <v>71.72</v>
      </c>
      <c r="BJ71" s="1">
        <v>71.88</v>
      </c>
      <c r="BK71" s="24">
        <f t="shared" si="13"/>
        <v>71.8</v>
      </c>
      <c r="BL71" s="1">
        <v>18.6</v>
      </c>
      <c r="BM71" s="2"/>
      <c r="BN71" s="7">
        <f t="shared" si="15"/>
        <v>3980.0443458980035</v>
      </c>
      <c r="BO71" s="1">
        <f t="shared" si="11"/>
        <v>10746.11973392461</v>
      </c>
    </row>
    <row r="72" spans="1:67" s="22" customFormat="1" ht="12" customHeight="1">
      <c r="A72" s="167" t="s">
        <v>20</v>
      </c>
      <c r="B72" s="116" t="s">
        <v>565</v>
      </c>
      <c r="C72" s="49">
        <v>1</v>
      </c>
      <c r="D72" s="49">
        <v>1</v>
      </c>
      <c r="E72" s="37">
        <v>764.25</v>
      </c>
      <c r="F72" s="12">
        <v>0</v>
      </c>
      <c r="G72" s="1">
        <v>0</v>
      </c>
      <c r="H72" s="1">
        <v>0</v>
      </c>
      <c r="I72" s="1">
        <v>0</v>
      </c>
      <c r="J72" s="12">
        <v>0</v>
      </c>
      <c r="K72" s="1">
        <v>0</v>
      </c>
      <c r="L72" s="1">
        <v>0</v>
      </c>
      <c r="M72" s="12">
        <v>0</v>
      </c>
      <c r="N72" s="1">
        <v>30</v>
      </c>
      <c r="O72" s="20">
        <v>0</v>
      </c>
      <c r="P72" s="13">
        <v>0</v>
      </c>
      <c r="Q72" s="14">
        <v>0</v>
      </c>
      <c r="R72" s="8">
        <v>50</v>
      </c>
      <c r="S72" s="1">
        <v>0</v>
      </c>
      <c r="T72" s="17">
        <v>0</v>
      </c>
      <c r="U72" s="14">
        <v>0</v>
      </c>
      <c r="V72" s="11">
        <v>0</v>
      </c>
      <c r="W72" s="16">
        <v>20</v>
      </c>
      <c r="X72" s="17">
        <v>0</v>
      </c>
      <c r="Y72" s="13">
        <v>0</v>
      </c>
      <c r="Z72" s="15">
        <v>0</v>
      </c>
      <c r="AA72" s="16">
        <v>0</v>
      </c>
      <c r="AB72" s="1">
        <f>SUM(F72:AA72)</f>
        <v>100</v>
      </c>
      <c r="AC72" s="185"/>
      <c r="AD72" s="185"/>
      <c r="AE72" s="151">
        <v>2</v>
      </c>
      <c r="AF72" s="11">
        <v>2</v>
      </c>
      <c r="AG72" s="16" t="s">
        <v>546</v>
      </c>
      <c r="AH72" s="16">
        <v>4</v>
      </c>
      <c r="AI72" s="159">
        <v>764.3</v>
      </c>
      <c r="AJ72" s="176">
        <v>764</v>
      </c>
      <c r="AK72" s="176">
        <v>95</v>
      </c>
      <c r="AL72" s="176">
        <v>1</v>
      </c>
      <c r="AM72" s="176">
        <v>4</v>
      </c>
      <c r="AN72" s="133" t="s">
        <v>202</v>
      </c>
      <c r="AO72" s="134">
        <v>0</v>
      </c>
      <c r="AP72" s="134">
        <v>87.4125874125874</v>
      </c>
      <c r="AQ72" s="134">
        <v>0.699300699300699</v>
      </c>
      <c r="AR72" s="134">
        <v>0</v>
      </c>
      <c r="AS72" s="134">
        <v>2.79720279720279</v>
      </c>
      <c r="AT72" s="134">
        <v>9.09090909090909</v>
      </c>
      <c r="AU72" s="134">
        <v>0</v>
      </c>
      <c r="AV72" s="134">
        <v>0</v>
      </c>
      <c r="AW72" s="134">
        <v>0</v>
      </c>
      <c r="AX72" s="134">
        <v>0</v>
      </c>
      <c r="AY72" s="134">
        <v>0</v>
      </c>
      <c r="AZ72" s="188">
        <f t="shared" si="17"/>
        <v>3.496503496503489</v>
      </c>
      <c r="BA72" s="60">
        <f t="shared" si="12"/>
        <v>0.38461538461538386</v>
      </c>
      <c r="BB72" s="127">
        <f t="shared" si="14"/>
        <v>9.999999999999998</v>
      </c>
      <c r="BC72" s="57">
        <f t="shared" si="7"/>
        <v>90.90909090909088</v>
      </c>
      <c r="BD72" s="127">
        <f t="shared" si="16"/>
        <v>0.856</v>
      </c>
      <c r="BE72" s="127">
        <f aca="true" t="shared" si="18" ref="BE72:BE134">AX72/BD72</f>
        <v>0</v>
      </c>
      <c r="BF72" s="128">
        <v>2.675</v>
      </c>
      <c r="BG72" s="128">
        <v>0.856</v>
      </c>
      <c r="BH72" s="33">
        <v>0.001</v>
      </c>
      <c r="BI72" s="2">
        <v>42.91</v>
      </c>
      <c r="BJ72" s="2">
        <v>42.83</v>
      </c>
      <c r="BK72" s="2">
        <f>(BI72+BJ72)/2</f>
        <v>42.87</v>
      </c>
      <c r="BL72" s="2">
        <v>7.5</v>
      </c>
      <c r="BM72" s="2">
        <v>8.95</v>
      </c>
      <c r="BN72" s="7">
        <f t="shared" si="15"/>
        <v>6177.233429394812</v>
      </c>
      <c r="BO72" s="1">
        <f aca="true" t="shared" si="19" ref="BO72:BO136">BN72*BF72</f>
        <v>16524.099423631123</v>
      </c>
    </row>
    <row r="73" spans="1:67" s="22" customFormat="1" ht="12" customHeight="1">
      <c r="A73" s="167" t="s">
        <v>21</v>
      </c>
      <c r="B73" s="116" t="s">
        <v>565</v>
      </c>
      <c r="C73" s="49">
        <v>1</v>
      </c>
      <c r="D73" s="49">
        <v>1</v>
      </c>
      <c r="E73" s="37">
        <v>766.25</v>
      </c>
      <c r="F73" s="12">
        <v>0</v>
      </c>
      <c r="G73" s="1">
        <v>0</v>
      </c>
      <c r="H73" s="1">
        <v>0</v>
      </c>
      <c r="I73" s="1">
        <v>0</v>
      </c>
      <c r="J73" s="12">
        <v>0</v>
      </c>
      <c r="K73" s="1">
        <v>0</v>
      </c>
      <c r="L73" s="1">
        <v>0</v>
      </c>
      <c r="M73" s="12">
        <v>0</v>
      </c>
      <c r="N73" s="2">
        <v>30</v>
      </c>
      <c r="O73" s="20">
        <v>0</v>
      </c>
      <c r="P73" s="13">
        <v>0</v>
      </c>
      <c r="Q73" s="14">
        <v>5</v>
      </c>
      <c r="R73" s="8">
        <v>50</v>
      </c>
      <c r="S73" s="1">
        <v>0</v>
      </c>
      <c r="T73" s="17">
        <v>0</v>
      </c>
      <c r="U73" s="14">
        <v>0</v>
      </c>
      <c r="V73" s="11">
        <v>0</v>
      </c>
      <c r="W73" s="16">
        <v>15</v>
      </c>
      <c r="X73" s="17">
        <v>0</v>
      </c>
      <c r="Y73" s="13">
        <v>0</v>
      </c>
      <c r="Z73" s="15">
        <v>0</v>
      </c>
      <c r="AA73" s="16">
        <v>0</v>
      </c>
      <c r="AB73" s="1">
        <f>SUM(F73:AA73)</f>
        <v>100</v>
      </c>
      <c r="AC73" s="185"/>
      <c r="AD73" s="185"/>
      <c r="AE73" s="151">
        <v>2</v>
      </c>
      <c r="AF73" s="11">
        <v>3</v>
      </c>
      <c r="AG73" s="16" t="s">
        <v>546</v>
      </c>
      <c r="AH73" s="16">
        <v>4</v>
      </c>
      <c r="AI73" s="159">
        <v>766.3</v>
      </c>
      <c r="AJ73" s="176">
        <v>765.75</v>
      </c>
      <c r="AK73" s="176">
        <v>93</v>
      </c>
      <c r="AL73" s="176">
        <v>0</v>
      </c>
      <c r="AM73" s="176">
        <v>7</v>
      </c>
      <c r="AN73" s="114" t="s">
        <v>203</v>
      </c>
      <c r="AO73" s="135">
        <v>0</v>
      </c>
      <c r="AP73" s="135">
        <v>82.8125</v>
      </c>
      <c r="AQ73" s="135">
        <v>7.8125</v>
      </c>
      <c r="AR73" s="135">
        <v>0</v>
      </c>
      <c r="AS73" s="135">
        <v>1.5625</v>
      </c>
      <c r="AT73" s="135">
        <v>7.03125</v>
      </c>
      <c r="AU73" s="135">
        <v>0</v>
      </c>
      <c r="AV73" s="135">
        <v>0</v>
      </c>
      <c r="AW73" s="135">
        <v>0</v>
      </c>
      <c r="AX73" s="135">
        <v>0</v>
      </c>
      <c r="AY73" s="135">
        <v>0.78125</v>
      </c>
      <c r="AZ73" s="188">
        <f t="shared" si="17"/>
        <v>9.375</v>
      </c>
      <c r="BA73" s="60">
        <f t="shared" si="12"/>
        <v>1.3333333333333333</v>
      </c>
      <c r="BB73" s="127">
        <f t="shared" si="14"/>
        <v>13.11111111111111</v>
      </c>
      <c r="BC73" s="57">
        <f aca="true" t="shared" si="20" ref="BC73:BC136">SUM(AO73+AP73+AQ73+AS73)</f>
        <v>92.1875</v>
      </c>
      <c r="BD73" s="127">
        <f t="shared" si="16"/>
        <v>0.831</v>
      </c>
      <c r="BE73" s="127">
        <f t="shared" si="18"/>
        <v>0</v>
      </c>
      <c r="BF73" s="27">
        <v>2.688</v>
      </c>
      <c r="BG73" s="27">
        <v>0.831</v>
      </c>
      <c r="BH73" s="33">
        <v>0.002</v>
      </c>
      <c r="BI73" s="2">
        <v>42.42</v>
      </c>
      <c r="BJ73" s="2">
        <v>42.46</v>
      </c>
      <c r="BK73" s="2">
        <f>(BI73+BJ73)/2</f>
        <v>42.44</v>
      </c>
      <c r="BL73" s="2">
        <v>7.52</v>
      </c>
      <c r="BM73" s="2">
        <v>8.9</v>
      </c>
      <c r="BN73" s="7">
        <f t="shared" si="15"/>
        <v>6097.701149425288</v>
      </c>
      <c r="BO73" s="1">
        <f t="shared" si="19"/>
        <v>16390.620689655178</v>
      </c>
    </row>
    <row r="74" spans="1:67" s="22" customFormat="1" ht="12" customHeight="1">
      <c r="A74" s="167" t="s">
        <v>22</v>
      </c>
      <c r="B74" s="116" t="s">
        <v>565</v>
      </c>
      <c r="C74" s="49">
        <v>1</v>
      </c>
      <c r="D74" s="49">
        <v>1</v>
      </c>
      <c r="E74" s="37">
        <v>767.55</v>
      </c>
      <c r="F74" s="12">
        <v>0</v>
      </c>
      <c r="G74" s="1">
        <v>0</v>
      </c>
      <c r="H74" s="1">
        <v>0</v>
      </c>
      <c r="I74" s="1">
        <v>0</v>
      </c>
      <c r="J74" s="12">
        <v>0</v>
      </c>
      <c r="K74" s="1">
        <v>0</v>
      </c>
      <c r="L74" s="1">
        <v>0</v>
      </c>
      <c r="M74" s="12">
        <v>0</v>
      </c>
      <c r="N74" s="2">
        <v>25</v>
      </c>
      <c r="O74" s="20">
        <v>0</v>
      </c>
      <c r="P74" s="13">
        <v>0</v>
      </c>
      <c r="Q74" s="14">
        <v>0</v>
      </c>
      <c r="R74" s="8">
        <v>65</v>
      </c>
      <c r="S74" s="1">
        <v>0</v>
      </c>
      <c r="T74" s="17">
        <v>0</v>
      </c>
      <c r="U74" s="14">
        <v>0</v>
      </c>
      <c r="V74" s="11">
        <v>0</v>
      </c>
      <c r="W74" s="16">
        <v>10</v>
      </c>
      <c r="X74" s="17">
        <v>0</v>
      </c>
      <c r="Y74" s="13">
        <v>0</v>
      </c>
      <c r="Z74" s="15">
        <v>0</v>
      </c>
      <c r="AA74" s="16">
        <v>0</v>
      </c>
      <c r="AB74" s="1">
        <f>SUM(F74:AA74)</f>
        <v>100</v>
      </c>
      <c r="AC74" s="185"/>
      <c r="AD74" s="185"/>
      <c r="AE74" s="151">
        <v>2</v>
      </c>
      <c r="AF74" s="11">
        <v>2</v>
      </c>
      <c r="AG74" s="16" t="s">
        <v>546</v>
      </c>
      <c r="AH74" s="16">
        <v>4</v>
      </c>
      <c r="AI74" s="159">
        <v>767.5</v>
      </c>
      <c r="AJ74" s="176">
        <v>765.75</v>
      </c>
      <c r="AK74" s="176">
        <v>93</v>
      </c>
      <c r="AL74" s="176">
        <v>0</v>
      </c>
      <c r="AM74" s="176">
        <v>7</v>
      </c>
      <c r="AN74" s="114" t="s">
        <v>204</v>
      </c>
      <c r="AO74" s="135">
        <v>0</v>
      </c>
      <c r="AP74" s="135">
        <v>81.1475409836065</v>
      </c>
      <c r="AQ74" s="135">
        <v>3.27868852459016</v>
      </c>
      <c r="AR74" s="135">
        <v>0</v>
      </c>
      <c r="AS74" s="135">
        <v>5.73770491803278</v>
      </c>
      <c r="AT74" s="135">
        <v>9.016393442622949</v>
      </c>
      <c r="AU74" s="135">
        <v>0</v>
      </c>
      <c r="AV74" s="135">
        <v>0</v>
      </c>
      <c r="AW74" s="135">
        <v>0</v>
      </c>
      <c r="AX74" s="135">
        <v>0</v>
      </c>
      <c r="AY74" s="135">
        <v>0.819672131147541</v>
      </c>
      <c r="AZ74" s="188">
        <f t="shared" si="17"/>
        <v>9.01639344262294</v>
      </c>
      <c r="BA74" s="60">
        <f t="shared" si="12"/>
        <v>0.999999999999999</v>
      </c>
      <c r="BB74" s="127">
        <f t="shared" si="14"/>
        <v>9.999999999999995</v>
      </c>
      <c r="BC74" s="57">
        <f t="shared" si="20"/>
        <v>90.16393442622945</v>
      </c>
      <c r="BD74" s="127">
        <f t="shared" si="16"/>
        <v>5.967</v>
      </c>
      <c r="BE74" s="127">
        <f t="shared" si="18"/>
        <v>0</v>
      </c>
      <c r="BF74" s="27">
        <v>2.703</v>
      </c>
      <c r="BG74" s="27">
        <v>5.967</v>
      </c>
      <c r="BH74" s="33">
        <v>0.05</v>
      </c>
      <c r="BI74" s="2">
        <v>37.13</v>
      </c>
      <c r="BJ74" s="2">
        <v>37.17</v>
      </c>
      <c r="BK74" s="2">
        <f>(BI74+BJ74)/2</f>
        <v>37.150000000000006</v>
      </c>
      <c r="BL74" s="2">
        <v>7.22</v>
      </c>
      <c r="BM74" s="2">
        <v>9.35</v>
      </c>
      <c r="BN74" s="7">
        <f t="shared" si="15"/>
        <v>5578.078078078079</v>
      </c>
      <c r="BO74" s="1">
        <f t="shared" si="19"/>
        <v>15077.545045045046</v>
      </c>
    </row>
    <row r="75" spans="1:67" s="22" customFormat="1" ht="12" customHeight="1">
      <c r="A75" s="167" t="s">
        <v>23</v>
      </c>
      <c r="B75" s="116" t="s">
        <v>565</v>
      </c>
      <c r="C75" s="49">
        <v>1</v>
      </c>
      <c r="D75" s="49">
        <v>1</v>
      </c>
      <c r="E75" s="37">
        <v>775.5</v>
      </c>
      <c r="F75" s="12">
        <v>0</v>
      </c>
      <c r="G75" s="1">
        <v>0</v>
      </c>
      <c r="H75" s="1">
        <v>0</v>
      </c>
      <c r="I75" s="1">
        <v>0</v>
      </c>
      <c r="J75" s="12">
        <v>0</v>
      </c>
      <c r="K75" s="1">
        <v>0</v>
      </c>
      <c r="L75" s="1">
        <v>0</v>
      </c>
      <c r="M75" s="12">
        <v>100</v>
      </c>
      <c r="N75" s="2">
        <v>0</v>
      </c>
      <c r="O75" s="20">
        <v>0</v>
      </c>
      <c r="P75" s="13">
        <v>0</v>
      </c>
      <c r="Q75" s="14">
        <v>0</v>
      </c>
      <c r="R75" s="8">
        <v>0</v>
      </c>
      <c r="S75" s="1">
        <v>0</v>
      </c>
      <c r="T75" s="17">
        <v>0</v>
      </c>
      <c r="U75" s="14">
        <v>0</v>
      </c>
      <c r="V75" s="11">
        <v>0</v>
      </c>
      <c r="W75" s="16">
        <v>0</v>
      </c>
      <c r="X75" s="17">
        <v>0</v>
      </c>
      <c r="Y75" s="13">
        <v>0</v>
      </c>
      <c r="Z75" s="15">
        <v>0</v>
      </c>
      <c r="AA75" s="16">
        <v>0</v>
      </c>
      <c r="AB75" s="1">
        <f>SUM(F75:AA75)</f>
        <v>100</v>
      </c>
      <c r="AC75" s="185"/>
      <c r="AD75" s="185"/>
      <c r="AE75" s="151">
        <v>1</v>
      </c>
      <c r="AF75" s="11">
        <v>4</v>
      </c>
      <c r="AG75" s="16" t="s">
        <v>549</v>
      </c>
      <c r="AH75" s="16">
        <v>4</v>
      </c>
      <c r="AI75" s="159">
        <v>775.5</v>
      </c>
      <c r="AJ75" s="176">
        <v>777.41</v>
      </c>
      <c r="AK75" s="176">
        <v>97</v>
      </c>
      <c r="AL75" s="176">
        <v>0</v>
      </c>
      <c r="AM75" s="176">
        <v>3</v>
      </c>
      <c r="AN75" s="114" t="s">
        <v>205</v>
      </c>
      <c r="AO75" s="135">
        <v>0</v>
      </c>
      <c r="AP75" s="135">
        <v>65.1162790697674</v>
      </c>
      <c r="AQ75" s="135">
        <v>17.829457364341</v>
      </c>
      <c r="AR75" s="135">
        <v>0</v>
      </c>
      <c r="AS75" s="135">
        <v>3.10077519379844</v>
      </c>
      <c r="AT75" s="135">
        <v>6.20155038759689</v>
      </c>
      <c r="AU75" s="135">
        <v>0</v>
      </c>
      <c r="AV75" s="135">
        <v>0</v>
      </c>
      <c r="AW75" s="135">
        <v>0</v>
      </c>
      <c r="AX75" s="135">
        <v>0</v>
      </c>
      <c r="AY75" s="135">
        <v>7.75193798449612</v>
      </c>
      <c r="AZ75" s="188">
        <f t="shared" si="17"/>
        <v>20.93023255813944</v>
      </c>
      <c r="BA75" s="60">
        <f t="shared" si="12"/>
        <v>3.37499999999999</v>
      </c>
      <c r="BB75" s="127">
        <f t="shared" si="14"/>
        <v>13.874999999999998</v>
      </c>
      <c r="BC75" s="57">
        <f t="shared" si="20"/>
        <v>86.04651162790684</v>
      </c>
      <c r="BD75" s="127">
        <f t="shared" si="16"/>
        <v>8.915</v>
      </c>
      <c r="BE75" s="127">
        <f t="shared" si="18"/>
        <v>0</v>
      </c>
      <c r="BF75" s="27">
        <v>2.703</v>
      </c>
      <c r="BG75" s="27">
        <v>8.915</v>
      </c>
      <c r="BH75" s="33">
        <v>0.31</v>
      </c>
      <c r="BI75" s="2">
        <v>52.49</v>
      </c>
      <c r="BJ75" s="2">
        <v>53.14</v>
      </c>
      <c r="BK75" s="2">
        <f>(BI75+BJ75)/2</f>
        <v>52.815</v>
      </c>
      <c r="BL75" s="2">
        <v>10.9</v>
      </c>
      <c r="BM75" s="2">
        <v>14</v>
      </c>
      <c r="BN75" s="7">
        <f t="shared" si="15"/>
        <v>5107.833655705996</v>
      </c>
      <c r="BO75" s="1">
        <f t="shared" si="19"/>
        <v>13806.474371373306</v>
      </c>
    </row>
    <row r="76" spans="1:67" s="22" customFormat="1" ht="12" customHeight="1">
      <c r="A76" s="167" t="s">
        <v>24</v>
      </c>
      <c r="B76" s="116" t="s">
        <v>565</v>
      </c>
      <c r="C76" s="49">
        <v>1</v>
      </c>
      <c r="D76" s="49">
        <v>1</v>
      </c>
      <c r="E76" s="37">
        <v>776</v>
      </c>
      <c r="F76" s="12">
        <v>0</v>
      </c>
      <c r="G76" s="1">
        <v>0</v>
      </c>
      <c r="H76" s="1">
        <v>0</v>
      </c>
      <c r="I76" s="1">
        <v>0</v>
      </c>
      <c r="J76" s="12">
        <v>0</v>
      </c>
      <c r="K76" s="1">
        <v>0</v>
      </c>
      <c r="L76" s="1">
        <v>0</v>
      </c>
      <c r="M76" s="12">
        <v>100</v>
      </c>
      <c r="N76" s="2">
        <v>0</v>
      </c>
      <c r="O76" s="20">
        <v>0</v>
      </c>
      <c r="P76" s="13">
        <v>0</v>
      </c>
      <c r="Q76" s="14">
        <v>0</v>
      </c>
      <c r="R76" s="8">
        <v>0</v>
      </c>
      <c r="S76" s="1">
        <v>0</v>
      </c>
      <c r="T76" s="17">
        <v>0</v>
      </c>
      <c r="U76" s="14">
        <v>0</v>
      </c>
      <c r="V76" s="11">
        <v>0</v>
      </c>
      <c r="W76" s="16">
        <v>0</v>
      </c>
      <c r="X76" s="17">
        <v>0</v>
      </c>
      <c r="Y76" s="13">
        <v>0</v>
      </c>
      <c r="Z76" s="15">
        <v>0</v>
      </c>
      <c r="AA76" s="16">
        <v>0</v>
      </c>
      <c r="AB76" s="1">
        <f>SUM(F76:AA76)</f>
        <v>100</v>
      </c>
      <c r="AC76" s="185"/>
      <c r="AD76" s="185"/>
      <c r="AE76" s="151">
        <v>1</v>
      </c>
      <c r="AF76" s="11">
        <v>4</v>
      </c>
      <c r="AG76" s="16" t="s">
        <v>549</v>
      </c>
      <c r="AH76" s="16">
        <v>4</v>
      </c>
      <c r="AI76" s="159">
        <v>776</v>
      </c>
      <c r="AJ76" s="176">
        <v>777.41</v>
      </c>
      <c r="AK76" s="176">
        <v>97</v>
      </c>
      <c r="AL76" s="176">
        <v>0</v>
      </c>
      <c r="AM76" s="176">
        <v>3</v>
      </c>
      <c r="AN76" s="133" t="s">
        <v>206</v>
      </c>
      <c r="AO76" s="134">
        <v>14.754098360655702</v>
      </c>
      <c r="AP76" s="134">
        <v>0</v>
      </c>
      <c r="AQ76" s="134">
        <v>76.2295081967213</v>
      </c>
      <c r="AR76" s="134">
        <v>0</v>
      </c>
      <c r="AS76" s="134">
        <v>4.0983606557377</v>
      </c>
      <c r="AT76" s="134">
        <v>4.0983606557377</v>
      </c>
      <c r="AU76" s="134">
        <v>0</v>
      </c>
      <c r="AV76" s="134">
        <v>0</v>
      </c>
      <c r="AW76" s="134">
        <v>0.819672131147541</v>
      </c>
      <c r="AX76" s="134">
        <v>0</v>
      </c>
      <c r="AY76" s="134">
        <v>0</v>
      </c>
      <c r="AZ76" s="188">
        <f t="shared" si="17"/>
        <v>81.14754098360655</v>
      </c>
      <c r="BA76" s="60">
        <f t="shared" si="12"/>
        <v>19.800000000000022</v>
      </c>
      <c r="BB76" s="127">
        <f t="shared" si="14"/>
        <v>19.33333333333334</v>
      </c>
      <c r="BC76" s="57">
        <f t="shared" si="20"/>
        <v>95.0819672131147</v>
      </c>
      <c r="BD76" s="127">
        <f t="shared" si="16"/>
        <v>9.387</v>
      </c>
      <c r="BE76" s="127">
        <f t="shared" si="18"/>
        <v>0</v>
      </c>
      <c r="BF76" s="27">
        <v>2.705</v>
      </c>
      <c r="BG76" s="27">
        <v>9.387</v>
      </c>
      <c r="BH76" s="33">
        <v>6.622</v>
      </c>
      <c r="BI76" s="2">
        <v>35.71</v>
      </c>
      <c r="BJ76" s="2">
        <v>35.73</v>
      </c>
      <c r="BK76" s="2">
        <f>(BI76+BJ76)/2</f>
        <v>35.72</v>
      </c>
      <c r="BL76" s="2">
        <v>7.2</v>
      </c>
      <c r="BM76" s="2">
        <v>8.7</v>
      </c>
      <c r="BN76" s="7">
        <f t="shared" si="15"/>
        <v>5379.518072289156</v>
      </c>
      <c r="BO76" s="1">
        <f t="shared" si="19"/>
        <v>14551.596385542169</v>
      </c>
    </row>
    <row r="77" spans="1:67" s="22" customFormat="1" ht="12" customHeight="1">
      <c r="A77" s="167" t="s">
        <v>25</v>
      </c>
      <c r="B77" s="116" t="s">
        <v>565</v>
      </c>
      <c r="C77" s="49">
        <v>1</v>
      </c>
      <c r="D77" s="49">
        <v>1</v>
      </c>
      <c r="E77" s="37">
        <v>777.75</v>
      </c>
      <c r="F77" s="12">
        <v>0</v>
      </c>
      <c r="G77" s="1">
        <v>0</v>
      </c>
      <c r="H77" s="1">
        <v>0</v>
      </c>
      <c r="I77" s="1">
        <v>0</v>
      </c>
      <c r="J77" s="12">
        <v>10</v>
      </c>
      <c r="K77" s="1">
        <v>0</v>
      </c>
      <c r="L77" s="1">
        <v>0</v>
      </c>
      <c r="M77" s="12">
        <v>50</v>
      </c>
      <c r="N77" s="2">
        <v>10</v>
      </c>
      <c r="O77" s="20">
        <v>0</v>
      </c>
      <c r="P77" s="13">
        <v>0</v>
      </c>
      <c r="Q77" s="14">
        <v>0</v>
      </c>
      <c r="R77" s="8">
        <v>5</v>
      </c>
      <c r="S77" s="1">
        <v>0</v>
      </c>
      <c r="T77" s="17">
        <v>0</v>
      </c>
      <c r="U77" s="14">
        <v>0</v>
      </c>
      <c r="V77" s="11">
        <v>0</v>
      </c>
      <c r="W77" s="16">
        <v>15</v>
      </c>
      <c r="X77" s="17">
        <v>10</v>
      </c>
      <c r="Y77" s="13">
        <v>0</v>
      </c>
      <c r="Z77" s="15">
        <v>0</v>
      </c>
      <c r="AA77" s="16">
        <v>0</v>
      </c>
      <c r="AB77" s="1">
        <f>SUM(F77:AA77)</f>
        <v>100</v>
      </c>
      <c r="AC77" s="185"/>
      <c r="AD77" s="185"/>
      <c r="AE77" s="151">
        <v>3</v>
      </c>
      <c r="AF77" s="11">
        <v>4</v>
      </c>
      <c r="AG77" s="16" t="s">
        <v>549</v>
      </c>
      <c r="AH77" s="16">
        <v>4</v>
      </c>
      <c r="AI77" s="159">
        <v>777.8</v>
      </c>
      <c r="AJ77" s="176">
        <v>777.41</v>
      </c>
      <c r="AK77" s="176">
        <v>97</v>
      </c>
      <c r="AL77" s="176">
        <v>0</v>
      </c>
      <c r="AM77" s="176">
        <v>3</v>
      </c>
      <c r="AN77" s="133" t="s">
        <v>207</v>
      </c>
      <c r="AO77" s="134">
        <v>32.857142857142804</v>
      </c>
      <c r="AP77" s="134">
        <v>0</v>
      </c>
      <c r="AQ77" s="134">
        <v>45</v>
      </c>
      <c r="AR77" s="134">
        <v>0</v>
      </c>
      <c r="AS77" s="134">
        <v>6.42857142857142</v>
      </c>
      <c r="AT77" s="134">
        <v>15</v>
      </c>
      <c r="AU77" s="134">
        <v>0.714285714285714</v>
      </c>
      <c r="AV77" s="134">
        <v>0</v>
      </c>
      <c r="AW77" s="134">
        <v>0</v>
      </c>
      <c r="AX77" s="134">
        <v>0</v>
      </c>
      <c r="AY77" s="134">
        <v>0</v>
      </c>
      <c r="AZ77" s="188">
        <f t="shared" si="17"/>
        <v>51.428571428571416</v>
      </c>
      <c r="BA77" s="60">
        <f t="shared" si="12"/>
        <v>3.428571428571428</v>
      </c>
      <c r="BB77" s="127">
        <f t="shared" si="14"/>
        <v>5.36363636363636</v>
      </c>
      <c r="BC77" s="57">
        <f t="shared" si="20"/>
        <v>84.28571428571422</v>
      </c>
      <c r="BD77" s="127">
        <f t="shared" si="16"/>
        <v>1.854</v>
      </c>
      <c r="BE77" s="127">
        <f t="shared" si="18"/>
        <v>0</v>
      </c>
      <c r="BF77" s="27">
        <v>2.699</v>
      </c>
      <c r="BG77" s="27">
        <v>1.854</v>
      </c>
      <c r="BH77" s="33">
        <v>0.017</v>
      </c>
      <c r="BI77" s="2">
        <v>38.19</v>
      </c>
      <c r="BJ77" s="2">
        <v>38.07</v>
      </c>
      <c r="BK77" s="2">
        <f aca="true" t="shared" si="21" ref="BK77:BK140">(BI77+BJ77)/2</f>
        <v>38.129999999999995</v>
      </c>
      <c r="BL77" s="2">
        <v>7.02</v>
      </c>
      <c r="BM77" s="2">
        <v>8.42</v>
      </c>
      <c r="BN77" s="7">
        <f t="shared" si="15"/>
        <v>5902.476780185759</v>
      </c>
      <c r="BO77" s="1">
        <f t="shared" si="19"/>
        <v>15930.784829721362</v>
      </c>
    </row>
    <row r="78" spans="1:67" s="22" customFormat="1" ht="12" customHeight="1">
      <c r="A78" s="167" t="s">
        <v>26</v>
      </c>
      <c r="B78" s="116" t="s">
        <v>565</v>
      </c>
      <c r="C78" s="49">
        <v>1</v>
      </c>
      <c r="D78" s="49">
        <v>1</v>
      </c>
      <c r="E78" s="37">
        <v>779</v>
      </c>
      <c r="F78" s="12">
        <v>35</v>
      </c>
      <c r="G78" s="1">
        <v>0</v>
      </c>
      <c r="H78" s="1">
        <v>0</v>
      </c>
      <c r="I78" s="1">
        <v>0</v>
      </c>
      <c r="J78" s="12">
        <v>0</v>
      </c>
      <c r="K78" s="1">
        <v>0</v>
      </c>
      <c r="L78" s="1">
        <v>0</v>
      </c>
      <c r="M78" s="12">
        <v>0</v>
      </c>
      <c r="N78" s="2">
        <v>20</v>
      </c>
      <c r="O78" s="20">
        <v>0</v>
      </c>
      <c r="P78" s="13">
        <v>0</v>
      </c>
      <c r="Q78" s="14">
        <v>0</v>
      </c>
      <c r="R78" s="8">
        <v>20</v>
      </c>
      <c r="S78" s="1">
        <v>0</v>
      </c>
      <c r="T78" s="17">
        <v>0</v>
      </c>
      <c r="U78" s="14">
        <v>0</v>
      </c>
      <c r="V78" s="11">
        <v>5</v>
      </c>
      <c r="W78" s="16">
        <v>0</v>
      </c>
      <c r="X78" s="17">
        <v>20</v>
      </c>
      <c r="Y78" s="13">
        <v>0</v>
      </c>
      <c r="Z78" s="15">
        <v>0</v>
      </c>
      <c r="AA78" s="16">
        <v>0</v>
      </c>
      <c r="AB78" s="1">
        <f>SUM(F78:AA78)</f>
        <v>100</v>
      </c>
      <c r="AC78" s="185"/>
      <c r="AD78" s="185"/>
      <c r="AE78" s="151">
        <v>2</v>
      </c>
      <c r="AF78" s="11">
        <v>4</v>
      </c>
      <c r="AG78" s="16" t="s">
        <v>546</v>
      </c>
      <c r="AH78" s="16">
        <v>4</v>
      </c>
      <c r="AI78" s="159">
        <v>779</v>
      </c>
      <c r="AJ78" s="176">
        <v>779.49</v>
      </c>
      <c r="AK78" s="176">
        <v>91</v>
      </c>
      <c r="AL78" s="176">
        <v>5</v>
      </c>
      <c r="AM78" s="176">
        <v>8</v>
      </c>
      <c r="AN78" s="114" t="s">
        <v>208</v>
      </c>
      <c r="AO78" s="135">
        <v>53.012048192771</v>
      </c>
      <c r="AP78" s="135">
        <v>0</v>
      </c>
      <c r="AQ78" s="135">
        <v>33.1325301204819</v>
      </c>
      <c r="AR78" s="135">
        <v>0</v>
      </c>
      <c r="AS78" s="135">
        <v>3.6144578313252995</v>
      </c>
      <c r="AT78" s="135">
        <v>8.43373493975903</v>
      </c>
      <c r="AU78" s="135">
        <v>0</v>
      </c>
      <c r="AV78" s="135">
        <v>0</v>
      </c>
      <c r="AW78" s="135">
        <v>0</v>
      </c>
      <c r="AX78" s="135">
        <v>0</v>
      </c>
      <c r="AY78" s="135">
        <v>1.8072289156626498</v>
      </c>
      <c r="AZ78" s="188">
        <f t="shared" si="17"/>
        <v>36.7469879518072</v>
      </c>
      <c r="BA78" s="60">
        <f t="shared" si="12"/>
        <v>4.357142857142857</v>
      </c>
      <c r="BB78" s="127">
        <f t="shared" si="14"/>
        <v>10.642857142857137</v>
      </c>
      <c r="BC78" s="57">
        <f t="shared" si="20"/>
        <v>89.7590361445782</v>
      </c>
      <c r="BD78" s="127">
        <f t="shared" si="16"/>
        <v>0.418</v>
      </c>
      <c r="BE78" s="127">
        <f t="shared" si="18"/>
        <v>0</v>
      </c>
      <c r="BF78" s="128">
        <v>2.684</v>
      </c>
      <c r="BG78" s="128">
        <v>0.418</v>
      </c>
      <c r="BH78" s="33">
        <v>0.001</v>
      </c>
      <c r="BI78" s="2">
        <v>39.14</v>
      </c>
      <c r="BJ78" s="2">
        <v>38.82</v>
      </c>
      <c r="BK78" s="2">
        <f t="shared" si="21"/>
        <v>38.980000000000004</v>
      </c>
      <c r="BL78" s="2">
        <v>6.72</v>
      </c>
      <c r="BM78" s="2">
        <v>8.1</v>
      </c>
      <c r="BN78" s="7">
        <f t="shared" si="15"/>
        <v>6327.922077922079</v>
      </c>
      <c r="BO78" s="1">
        <f t="shared" si="19"/>
        <v>16984.14285714286</v>
      </c>
    </row>
    <row r="79" spans="1:67" s="22" customFormat="1" ht="12" customHeight="1">
      <c r="A79" s="167" t="s">
        <v>117</v>
      </c>
      <c r="B79" s="116" t="s">
        <v>565</v>
      </c>
      <c r="C79" s="49">
        <v>1</v>
      </c>
      <c r="D79" s="49">
        <v>1</v>
      </c>
      <c r="E79" s="37">
        <v>780.5</v>
      </c>
      <c r="F79" s="12">
        <v>45</v>
      </c>
      <c r="G79" s="1">
        <v>0</v>
      </c>
      <c r="H79" s="1">
        <v>0</v>
      </c>
      <c r="I79" s="1">
        <v>0</v>
      </c>
      <c r="J79" s="12">
        <v>0</v>
      </c>
      <c r="K79" s="1">
        <v>0</v>
      </c>
      <c r="L79" s="1">
        <v>0</v>
      </c>
      <c r="M79" s="12">
        <v>0</v>
      </c>
      <c r="N79" s="2">
        <v>25</v>
      </c>
      <c r="O79" s="20">
        <v>0</v>
      </c>
      <c r="P79" s="13">
        <v>0</v>
      </c>
      <c r="Q79" s="14">
        <v>0</v>
      </c>
      <c r="R79" s="8">
        <v>15</v>
      </c>
      <c r="S79" s="1">
        <v>0</v>
      </c>
      <c r="T79" s="17">
        <v>0</v>
      </c>
      <c r="U79" s="14">
        <v>0</v>
      </c>
      <c r="V79" s="11">
        <v>0</v>
      </c>
      <c r="W79" s="16">
        <v>0</v>
      </c>
      <c r="X79" s="17">
        <v>15</v>
      </c>
      <c r="Y79" s="13">
        <v>0</v>
      </c>
      <c r="Z79" s="15">
        <v>0</v>
      </c>
      <c r="AA79" s="16">
        <v>0</v>
      </c>
      <c r="AB79" s="1">
        <f>SUM(F79:AA79)</f>
        <v>100</v>
      </c>
      <c r="AC79" s="185"/>
      <c r="AD79" s="185"/>
      <c r="AE79" s="151">
        <v>1</v>
      </c>
      <c r="AF79" s="11">
        <v>3</v>
      </c>
      <c r="AG79" s="16" t="s">
        <v>546</v>
      </c>
      <c r="AH79" s="16">
        <v>4</v>
      </c>
      <c r="AI79" s="159">
        <v>780.5</v>
      </c>
      <c r="AJ79" s="176">
        <v>783.47</v>
      </c>
      <c r="AK79" s="176">
        <v>90</v>
      </c>
      <c r="AL79" s="176">
        <v>1</v>
      </c>
      <c r="AM79" s="176">
        <v>9</v>
      </c>
      <c r="AN79" s="114" t="s">
        <v>210</v>
      </c>
      <c r="AO79" s="135">
        <v>64.74358974358971</v>
      </c>
      <c r="AP79" s="135">
        <v>0</v>
      </c>
      <c r="AQ79" s="135">
        <v>21.7948717948717</v>
      </c>
      <c r="AR79" s="135">
        <v>0</v>
      </c>
      <c r="AS79" s="135">
        <v>3.84615384615384</v>
      </c>
      <c r="AT79" s="135">
        <v>9.61538461538461</v>
      </c>
      <c r="AU79" s="135">
        <v>0</v>
      </c>
      <c r="AV79" s="135">
        <v>0</v>
      </c>
      <c r="AW79" s="135">
        <v>0</v>
      </c>
      <c r="AX79" s="135">
        <v>0</v>
      </c>
      <c r="AY79" s="135">
        <v>0</v>
      </c>
      <c r="AZ79" s="188">
        <f t="shared" si="17"/>
        <v>25.64102564102554</v>
      </c>
      <c r="BA79" s="60">
        <f t="shared" si="12"/>
        <v>2.6666666666666576</v>
      </c>
      <c r="BB79" s="127">
        <f t="shared" si="14"/>
        <v>9.399999999999991</v>
      </c>
      <c r="BC79" s="57">
        <f t="shared" si="20"/>
        <v>90.38461538461524</v>
      </c>
      <c r="BD79" s="127">
        <f t="shared" si="16"/>
        <v>1.059</v>
      </c>
      <c r="BE79" s="127">
        <f t="shared" si="18"/>
        <v>0</v>
      </c>
      <c r="BF79" s="27">
        <v>2.697</v>
      </c>
      <c r="BG79" s="27">
        <v>1.059</v>
      </c>
      <c r="BH79" s="33">
        <v>0.201</v>
      </c>
      <c r="BI79" s="2">
        <v>33.12</v>
      </c>
      <c r="BJ79" s="2">
        <v>33.38</v>
      </c>
      <c r="BK79" s="2">
        <f t="shared" si="21"/>
        <v>33.25</v>
      </c>
      <c r="BL79" s="2">
        <v>5.97</v>
      </c>
      <c r="BM79" s="2">
        <v>7.4</v>
      </c>
      <c r="BN79" s="7">
        <f t="shared" si="15"/>
        <v>6146.025878003697</v>
      </c>
      <c r="BO79" s="1">
        <f t="shared" si="19"/>
        <v>16575.83179297597</v>
      </c>
    </row>
    <row r="80" spans="1:67" s="22" customFormat="1" ht="12" customHeight="1">
      <c r="A80" s="167" t="s">
        <v>27</v>
      </c>
      <c r="B80" s="116" t="s">
        <v>565</v>
      </c>
      <c r="C80" s="49">
        <v>1</v>
      </c>
      <c r="D80" s="49">
        <v>0</v>
      </c>
      <c r="E80" s="37">
        <v>780.75</v>
      </c>
      <c r="F80" s="12">
        <v>15</v>
      </c>
      <c r="G80" s="1">
        <v>0</v>
      </c>
      <c r="H80" s="1">
        <v>0</v>
      </c>
      <c r="I80" s="1">
        <v>0</v>
      </c>
      <c r="J80" s="12">
        <v>0</v>
      </c>
      <c r="K80" s="1">
        <v>0</v>
      </c>
      <c r="L80" s="1">
        <v>0</v>
      </c>
      <c r="M80" s="12">
        <v>0</v>
      </c>
      <c r="N80" s="1">
        <v>55</v>
      </c>
      <c r="O80" s="20">
        <v>0</v>
      </c>
      <c r="P80" s="13">
        <v>0</v>
      </c>
      <c r="Q80" s="14">
        <v>0</v>
      </c>
      <c r="R80" s="8">
        <v>5</v>
      </c>
      <c r="S80" s="1">
        <v>0</v>
      </c>
      <c r="T80" s="17">
        <v>0</v>
      </c>
      <c r="U80" s="14">
        <v>0</v>
      </c>
      <c r="V80" s="11">
        <v>0</v>
      </c>
      <c r="W80" s="16">
        <v>0</v>
      </c>
      <c r="X80" s="17">
        <v>0</v>
      </c>
      <c r="Y80" s="13">
        <v>25</v>
      </c>
      <c r="Z80" s="15">
        <v>0</v>
      </c>
      <c r="AA80" s="16">
        <v>0</v>
      </c>
      <c r="AB80" s="1">
        <f>SUM(F80:AA80)</f>
        <v>100</v>
      </c>
      <c r="AC80" s="185"/>
      <c r="AD80" s="185"/>
      <c r="AE80" s="151">
        <v>1</v>
      </c>
      <c r="AF80" s="11">
        <v>3</v>
      </c>
      <c r="AG80" s="16" t="s">
        <v>546</v>
      </c>
      <c r="AH80" s="16">
        <v>4</v>
      </c>
      <c r="AI80" s="160"/>
      <c r="AJ80" s="37"/>
      <c r="AK80" s="37"/>
      <c r="AL80" s="37"/>
      <c r="AM80" s="37"/>
      <c r="AN80" s="114" t="s">
        <v>209</v>
      </c>
      <c r="AO80" s="135">
        <v>47.5247524752475</v>
      </c>
      <c r="AP80" s="135">
        <v>0</v>
      </c>
      <c r="AQ80" s="135">
        <v>28.7128712871287</v>
      </c>
      <c r="AR80" s="135">
        <v>0</v>
      </c>
      <c r="AS80" s="135">
        <v>17.8217821782178</v>
      </c>
      <c r="AT80" s="135">
        <v>5.9405940594059405</v>
      </c>
      <c r="AU80" s="135">
        <v>0</v>
      </c>
      <c r="AV80" s="135">
        <v>0</v>
      </c>
      <c r="AW80" s="135">
        <v>0</v>
      </c>
      <c r="AX80" s="135">
        <v>0</v>
      </c>
      <c r="AY80" s="135">
        <v>0</v>
      </c>
      <c r="AZ80" s="188">
        <f t="shared" si="17"/>
        <v>46.534653465346494</v>
      </c>
      <c r="BA80" s="60">
        <f t="shared" si="12"/>
        <v>7.833333333333327</v>
      </c>
      <c r="BB80" s="127">
        <f>(AO80+AP80+AQ80+AS80)/(AT80+AU80+AW80)</f>
        <v>15.833333333333325</v>
      </c>
      <c r="BC80" s="57">
        <f t="shared" si="20"/>
        <v>94.059405940594</v>
      </c>
      <c r="BD80" s="127"/>
      <c r="BE80" s="127"/>
      <c r="BF80" s="136"/>
      <c r="BG80" s="136"/>
      <c r="BH80" s="137"/>
      <c r="BI80" s="2"/>
      <c r="BJ80" s="2"/>
      <c r="BK80" s="2"/>
      <c r="BL80" s="2"/>
      <c r="BM80" s="2"/>
      <c r="BN80" s="7"/>
      <c r="BO80" s="1"/>
    </row>
    <row r="81" spans="1:67" s="22" customFormat="1" ht="12" customHeight="1">
      <c r="A81" s="167" t="s">
        <v>28</v>
      </c>
      <c r="B81" s="116" t="s">
        <v>565</v>
      </c>
      <c r="C81" s="49">
        <v>1</v>
      </c>
      <c r="D81" s="49">
        <v>1</v>
      </c>
      <c r="E81" s="37">
        <v>781.9</v>
      </c>
      <c r="F81" s="12">
        <v>30</v>
      </c>
      <c r="G81" s="1">
        <v>0</v>
      </c>
      <c r="H81" s="1">
        <v>0</v>
      </c>
      <c r="I81" s="1">
        <v>0</v>
      </c>
      <c r="J81" s="12">
        <v>0</v>
      </c>
      <c r="K81" s="1">
        <v>0</v>
      </c>
      <c r="L81" s="1">
        <v>10</v>
      </c>
      <c r="M81" s="12">
        <v>0</v>
      </c>
      <c r="N81" s="2">
        <v>30</v>
      </c>
      <c r="O81" s="20">
        <v>0</v>
      </c>
      <c r="P81" s="13">
        <v>0</v>
      </c>
      <c r="Q81" s="14">
        <v>0</v>
      </c>
      <c r="R81" s="8">
        <v>10</v>
      </c>
      <c r="S81" s="1">
        <v>0</v>
      </c>
      <c r="T81" s="17">
        <v>0</v>
      </c>
      <c r="U81" s="14">
        <v>0</v>
      </c>
      <c r="V81" s="11">
        <v>0</v>
      </c>
      <c r="W81" s="16">
        <v>10</v>
      </c>
      <c r="X81" s="17">
        <v>10</v>
      </c>
      <c r="Y81" s="13">
        <v>0</v>
      </c>
      <c r="Z81" s="15">
        <v>0</v>
      </c>
      <c r="AA81" s="16">
        <v>0</v>
      </c>
      <c r="AB81" s="1">
        <f>SUM(F81:AA81)</f>
        <v>100</v>
      </c>
      <c r="AC81" s="185"/>
      <c r="AD81" s="185"/>
      <c r="AE81" s="151">
        <v>1</v>
      </c>
      <c r="AF81" s="11">
        <v>3</v>
      </c>
      <c r="AG81" s="16" t="s">
        <v>546</v>
      </c>
      <c r="AH81" s="16">
        <v>4</v>
      </c>
      <c r="AI81" s="159">
        <v>781.9</v>
      </c>
      <c r="AJ81" s="176">
        <v>783.47</v>
      </c>
      <c r="AK81" s="176">
        <v>90</v>
      </c>
      <c r="AL81" s="176">
        <v>1</v>
      </c>
      <c r="AM81" s="176">
        <v>9</v>
      </c>
      <c r="AN81" s="133" t="s">
        <v>211</v>
      </c>
      <c r="AO81" s="134">
        <v>54.67625899280571</v>
      </c>
      <c r="AP81" s="134">
        <v>0</v>
      </c>
      <c r="AQ81" s="134">
        <v>32.3741007194244</v>
      </c>
      <c r="AR81" s="134">
        <v>0</v>
      </c>
      <c r="AS81" s="134">
        <v>2.8776978417266097</v>
      </c>
      <c r="AT81" s="134">
        <v>9.35251798561151</v>
      </c>
      <c r="AU81" s="134">
        <v>0</v>
      </c>
      <c r="AV81" s="134">
        <v>0</v>
      </c>
      <c r="AW81" s="134">
        <v>0.719424460431654</v>
      </c>
      <c r="AX81" s="134">
        <v>0</v>
      </c>
      <c r="AY81" s="134">
        <v>0</v>
      </c>
      <c r="AZ81" s="188">
        <f t="shared" si="17"/>
        <v>35.97122302158266</v>
      </c>
      <c r="BA81" s="60">
        <f t="shared" si="12"/>
        <v>3.8461538461538387</v>
      </c>
      <c r="BB81" s="127">
        <f>(AO81+AP81+AQ81+AS81)/(AT81+AU81+AW81)</f>
        <v>8.92857142857142</v>
      </c>
      <c r="BC81" s="57">
        <f t="shared" si="20"/>
        <v>89.92805755395672</v>
      </c>
      <c r="BD81" s="127">
        <f t="shared" si="16"/>
        <v>0.465</v>
      </c>
      <c r="BE81" s="127">
        <f t="shared" si="18"/>
        <v>0</v>
      </c>
      <c r="BF81" s="128">
        <v>2.69</v>
      </c>
      <c r="BG81" s="128">
        <v>0.465</v>
      </c>
      <c r="BH81" s="33">
        <v>0.003</v>
      </c>
      <c r="BI81" s="2">
        <v>32.52</v>
      </c>
      <c r="BJ81" s="2">
        <v>32.87</v>
      </c>
      <c r="BK81" s="2">
        <f t="shared" si="21"/>
        <v>32.695</v>
      </c>
      <c r="BL81" s="2">
        <v>5.92</v>
      </c>
      <c r="BM81" s="2">
        <v>7.62</v>
      </c>
      <c r="BN81" s="7">
        <f aca="true" t="shared" si="22" ref="BN81:BN93">(BK81/(BL81-$BL$2))*1000</f>
        <v>6099.813432835822</v>
      </c>
      <c r="BO81" s="1">
        <f t="shared" si="19"/>
        <v>16408.49813432836</v>
      </c>
    </row>
    <row r="82" spans="1:67" s="22" customFormat="1" ht="12" customHeight="1">
      <c r="A82" s="167" t="s">
        <v>29</v>
      </c>
      <c r="B82" s="116" t="s">
        <v>565</v>
      </c>
      <c r="C82" s="49">
        <v>1</v>
      </c>
      <c r="D82" s="49">
        <v>1</v>
      </c>
      <c r="E82" s="37">
        <v>782.4</v>
      </c>
      <c r="F82" s="12">
        <v>0</v>
      </c>
      <c r="G82" s="1">
        <v>0</v>
      </c>
      <c r="H82" s="1">
        <v>0</v>
      </c>
      <c r="I82" s="1">
        <v>0</v>
      </c>
      <c r="J82" s="12">
        <v>10</v>
      </c>
      <c r="K82" s="1">
        <v>0</v>
      </c>
      <c r="L82" s="1">
        <v>10</v>
      </c>
      <c r="M82" s="12">
        <v>60</v>
      </c>
      <c r="N82" s="1">
        <v>0</v>
      </c>
      <c r="O82" s="20">
        <v>0</v>
      </c>
      <c r="P82" s="13">
        <v>0</v>
      </c>
      <c r="Q82" s="14">
        <v>0</v>
      </c>
      <c r="R82" s="8">
        <v>0</v>
      </c>
      <c r="S82" s="1">
        <v>0</v>
      </c>
      <c r="T82" s="17">
        <v>0</v>
      </c>
      <c r="U82" s="14">
        <v>0</v>
      </c>
      <c r="V82" s="11">
        <v>0</v>
      </c>
      <c r="W82" s="16">
        <v>0</v>
      </c>
      <c r="X82" s="17">
        <v>20</v>
      </c>
      <c r="Y82" s="13">
        <v>0</v>
      </c>
      <c r="Z82" s="15">
        <v>0</v>
      </c>
      <c r="AA82" s="16">
        <v>0</v>
      </c>
      <c r="AB82" s="1">
        <f>SUM(F82:AA82)</f>
        <v>100</v>
      </c>
      <c r="AC82" s="184">
        <v>0.2979230720384135</v>
      </c>
      <c r="AD82" s="184">
        <v>0.8392037589774473</v>
      </c>
      <c r="AE82" s="151">
        <v>1</v>
      </c>
      <c r="AF82" s="11">
        <v>5</v>
      </c>
      <c r="AG82" s="16" t="s">
        <v>549</v>
      </c>
      <c r="AH82" s="16">
        <v>4</v>
      </c>
      <c r="AI82" s="159">
        <v>782.4</v>
      </c>
      <c r="AJ82" s="176">
        <v>783.47</v>
      </c>
      <c r="AK82" s="176">
        <v>90</v>
      </c>
      <c r="AL82" s="176">
        <v>1</v>
      </c>
      <c r="AM82" s="176">
        <v>9</v>
      </c>
      <c r="AN82" s="114" t="s">
        <v>212</v>
      </c>
      <c r="AO82" s="135">
        <v>6.66666666666666</v>
      </c>
      <c r="AP82" s="135">
        <v>0</v>
      </c>
      <c r="AQ82" s="135">
        <v>70.8333333333333</v>
      </c>
      <c r="AR82" s="135">
        <v>0</v>
      </c>
      <c r="AS82" s="135">
        <v>1.66666666666666</v>
      </c>
      <c r="AT82" s="135">
        <v>20</v>
      </c>
      <c r="AU82" s="135">
        <v>0</v>
      </c>
      <c r="AV82" s="135">
        <v>0</v>
      </c>
      <c r="AW82" s="135">
        <v>0.8333333333333329</v>
      </c>
      <c r="AX82" s="135">
        <v>0</v>
      </c>
      <c r="AY82" s="135">
        <v>0</v>
      </c>
      <c r="AZ82" s="188">
        <f t="shared" si="17"/>
        <v>73.33333333333329</v>
      </c>
      <c r="BA82" s="60">
        <f t="shared" si="12"/>
        <v>3.6666666666666643</v>
      </c>
      <c r="BB82" s="127">
        <f t="shared" si="14"/>
        <v>3.7999999999999976</v>
      </c>
      <c r="BC82" s="57">
        <f t="shared" si="20"/>
        <v>79.16666666666661</v>
      </c>
      <c r="BD82" s="127">
        <f t="shared" si="16"/>
        <v>1.548</v>
      </c>
      <c r="BE82" s="127">
        <f t="shared" si="18"/>
        <v>0</v>
      </c>
      <c r="BF82" s="27">
        <v>2.683</v>
      </c>
      <c r="BG82" s="27">
        <v>1.548</v>
      </c>
      <c r="BH82" s="33">
        <v>0.002</v>
      </c>
      <c r="BI82" s="2">
        <v>35.28</v>
      </c>
      <c r="BJ82" s="2">
        <v>35.33</v>
      </c>
      <c r="BK82" s="2">
        <f t="shared" si="21"/>
        <v>35.305</v>
      </c>
      <c r="BL82" s="2">
        <v>6.35</v>
      </c>
      <c r="BM82" s="2">
        <v>7.72</v>
      </c>
      <c r="BN82" s="7">
        <f t="shared" si="22"/>
        <v>6097.582037996546</v>
      </c>
      <c r="BO82" s="1">
        <f t="shared" si="19"/>
        <v>16359.812607944732</v>
      </c>
    </row>
    <row r="83" spans="1:67" s="22" customFormat="1" ht="12" customHeight="1">
      <c r="A83" s="167" t="s">
        <v>30</v>
      </c>
      <c r="B83" s="116" t="s">
        <v>565</v>
      </c>
      <c r="C83" s="49">
        <v>1</v>
      </c>
      <c r="D83" s="49">
        <v>1</v>
      </c>
      <c r="E83" s="37">
        <v>784.4</v>
      </c>
      <c r="F83" s="12">
        <v>0</v>
      </c>
      <c r="G83" s="1">
        <v>0</v>
      </c>
      <c r="H83" s="1">
        <v>0</v>
      </c>
      <c r="I83" s="1">
        <v>0</v>
      </c>
      <c r="J83" s="12">
        <v>0</v>
      </c>
      <c r="K83" s="1">
        <v>0</v>
      </c>
      <c r="L83" s="1">
        <v>0</v>
      </c>
      <c r="M83" s="12">
        <v>85</v>
      </c>
      <c r="N83" s="1">
        <v>0</v>
      </c>
      <c r="O83" s="20">
        <v>0</v>
      </c>
      <c r="P83" s="13">
        <v>0</v>
      </c>
      <c r="Q83" s="14">
        <v>0</v>
      </c>
      <c r="R83" s="8">
        <v>0</v>
      </c>
      <c r="S83" s="1">
        <v>0</v>
      </c>
      <c r="T83" s="17">
        <v>10</v>
      </c>
      <c r="U83" s="14">
        <v>0</v>
      </c>
      <c r="V83" s="11">
        <v>0</v>
      </c>
      <c r="W83" s="16">
        <v>0</v>
      </c>
      <c r="X83" s="17">
        <v>5</v>
      </c>
      <c r="Y83" s="13">
        <v>0</v>
      </c>
      <c r="Z83" s="15">
        <v>0</v>
      </c>
      <c r="AA83" s="16">
        <v>0</v>
      </c>
      <c r="AB83" s="1">
        <f>SUM(F83:AA83)</f>
        <v>100</v>
      </c>
      <c r="AC83" s="184">
        <v>0.27419810324990307</v>
      </c>
      <c r="AD83" s="184">
        <v>0.20971779430642531</v>
      </c>
      <c r="AE83" s="151">
        <v>1</v>
      </c>
      <c r="AF83" s="11">
        <v>5</v>
      </c>
      <c r="AG83" s="16" t="s">
        <v>549</v>
      </c>
      <c r="AH83" s="16">
        <v>4</v>
      </c>
      <c r="AI83" s="159">
        <v>784.4</v>
      </c>
      <c r="AJ83" s="176">
        <v>783.47</v>
      </c>
      <c r="AK83" s="176">
        <v>90</v>
      </c>
      <c r="AL83" s="176">
        <v>1</v>
      </c>
      <c r="AM83" s="176">
        <v>9</v>
      </c>
      <c r="AN83" s="114" t="s">
        <v>213</v>
      </c>
      <c r="AO83" s="135">
        <v>40.8</v>
      </c>
      <c r="AP83" s="135">
        <v>0</v>
      </c>
      <c r="AQ83" s="135">
        <v>41.6</v>
      </c>
      <c r="AR83" s="135">
        <v>0</v>
      </c>
      <c r="AS83" s="135">
        <v>1.6</v>
      </c>
      <c r="AT83" s="135">
        <v>10.4</v>
      </c>
      <c r="AU83" s="135">
        <v>0</v>
      </c>
      <c r="AV83" s="135">
        <v>0</v>
      </c>
      <c r="AW83" s="135">
        <v>0</v>
      </c>
      <c r="AX83" s="135">
        <v>0</v>
      </c>
      <c r="AY83" s="135">
        <v>5.6</v>
      </c>
      <c r="AZ83" s="188">
        <f t="shared" si="17"/>
        <v>43.2</v>
      </c>
      <c r="BA83" s="60">
        <f t="shared" si="12"/>
        <v>4.153846153846154</v>
      </c>
      <c r="BB83" s="127">
        <f t="shared" si="14"/>
        <v>8.076923076923077</v>
      </c>
      <c r="BC83" s="57">
        <f t="shared" si="20"/>
        <v>84</v>
      </c>
      <c r="BD83" s="127">
        <f t="shared" si="16"/>
        <v>1.152</v>
      </c>
      <c r="BE83" s="127">
        <f t="shared" si="18"/>
        <v>0</v>
      </c>
      <c r="BF83" s="27">
        <v>2.696</v>
      </c>
      <c r="BG83" s="27">
        <v>1.152</v>
      </c>
      <c r="BH83" s="33">
        <v>0.017</v>
      </c>
      <c r="BI83" s="2">
        <v>43.03</v>
      </c>
      <c r="BJ83" s="2">
        <v>42.66</v>
      </c>
      <c r="BK83" s="2">
        <f t="shared" si="21"/>
        <v>42.845</v>
      </c>
      <c r="BL83" s="2">
        <v>7.85</v>
      </c>
      <c r="BM83" s="2">
        <v>9.22</v>
      </c>
      <c r="BN83" s="7">
        <f t="shared" si="22"/>
        <v>5877.229080932785</v>
      </c>
      <c r="BO83" s="1">
        <f t="shared" si="19"/>
        <v>15845.00960219479</v>
      </c>
    </row>
    <row r="84" spans="1:67" ht="12" customHeight="1">
      <c r="A84" s="167" t="s">
        <v>31</v>
      </c>
      <c r="B84" s="116" t="s">
        <v>565</v>
      </c>
      <c r="C84" s="49">
        <v>1</v>
      </c>
      <c r="D84" s="49">
        <v>1</v>
      </c>
      <c r="E84" s="37">
        <v>785.2</v>
      </c>
      <c r="F84" s="12">
        <v>0</v>
      </c>
      <c r="G84" s="1">
        <v>0</v>
      </c>
      <c r="H84" s="1">
        <v>0</v>
      </c>
      <c r="I84" s="1">
        <v>0</v>
      </c>
      <c r="J84" s="12">
        <v>0</v>
      </c>
      <c r="K84" s="1">
        <v>0</v>
      </c>
      <c r="L84" s="1">
        <v>0</v>
      </c>
      <c r="M84" s="12">
        <v>0</v>
      </c>
      <c r="N84" s="1">
        <v>50</v>
      </c>
      <c r="O84" s="20">
        <v>0</v>
      </c>
      <c r="P84" s="13">
        <v>0</v>
      </c>
      <c r="Q84" s="14">
        <v>0</v>
      </c>
      <c r="R84" s="8">
        <v>0</v>
      </c>
      <c r="S84" s="1">
        <v>0</v>
      </c>
      <c r="T84" s="17">
        <v>0</v>
      </c>
      <c r="U84" s="14">
        <v>0</v>
      </c>
      <c r="V84" s="11">
        <v>0</v>
      </c>
      <c r="W84" s="16">
        <v>0</v>
      </c>
      <c r="X84" s="17">
        <v>25</v>
      </c>
      <c r="Y84" s="13">
        <v>25</v>
      </c>
      <c r="Z84" s="15">
        <v>0</v>
      </c>
      <c r="AA84" s="16">
        <v>0</v>
      </c>
      <c r="AB84" s="1">
        <f>SUM(F84:AA84)</f>
        <v>100</v>
      </c>
      <c r="AC84" s="4"/>
      <c r="AD84" s="4"/>
      <c r="AE84" s="151">
        <v>1</v>
      </c>
      <c r="AF84" s="11">
        <v>3</v>
      </c>
      <c r="AG84" s="16" t="s">
        <v>546</v>
      </c>
      <c r="AH84" s="16">
        <v>4</v>
      </c>
      <c r="AI84" s="159">
        <v>785.2</v>
      </c>
      <c r="AJ84" s="176">
        <v>783.47</v>
      </c>
      <c r="AK84" s="176">
        <v>90</v>
      </c>
      <c r="AL84" s="176">
        <v>1</v>
      </c>
      <c r="AM84" s="176">
        <v>9</v>
      </c>
      <c r="AN84" s="114" t="s">
        <v>214</v>
      </c>
      <c r="AO84" s="135">
        <v>71.1267605633802</v>
      </c>
      <c r="AP84" s="135">
        <v>0</v>
      </c>
      <c r="AQ84" s="135">
        <v>14.7887323943661</v>
      </c>
      <c r="AR84" s="135">
        <v>0</v>
      </c>
      <c r="AS84" s="135">
        <v>4.22535211267605</v>
      </c>
      <c r="AT84" s="135">
        <v>7.746478873239431</v>
      </c>
      <c r="AU84" s="135">
        <v>0</v>
      </c>
      <c r="AV84" s="135">
        <v>0</v>
      </c>
      <c r="AW84" s="135">
        <v>0.704225352112676</v>
      </c>
      <c r="AX84" s="135">
        <v>0</v>
      </c>
      <c r="AY84" s="135">
        <v>1.40845070422535</v>
      </c>
      <c r="AZ84" s="188">
        <f t="shared" si="17"/>
        <v>19.718309859154825</v>
      </c>
      <c r="BA84" s="60">
        <f aca="true" t="shared" si="23" ref="BA84:BA147">(AQ84+AW84+AS84)/(AT84)</f>
        <v>2.545454545454534</v>
      </c>
      <c r="BB84" s="127">
        <f t="shared" si="14"/>
        <v>10.666666666666652</v>
      </c>
      <c r="BC84" s="57">
        <f t="shared" si="20"/>
        <v>90.14084507042234</v>
      </c>
      <c r="BD84" s="127">
        <f t="shared" si="16"/>
        <v>1.112</v>
      </c>
      <c r="BE84" s="127">
        <f t="shared" si="18"/>
        <v>0</v>
      </c>
      <c r="BF84" s="27">
        <v>2.692</v>
      </c>
      <c r="BG84" s="27">
        <v>1.112</v>
      </c>
      <c r="BH84" s="33">
        <v>0.008</v>
      </c>
      <c r="BI84" s="2">
        <v>38.84</v>
      </c>
      <c r="BJ84" s="2">
        <v>38.7</v>
      </c>
      <c r="BK84" s="2">
        <f t="shared" si="21"/>
        <v>38.77</v>
      </c>
      <c r="BL84" s="2">
        <v>7.45</v>
      </c>
      <c r="BM84" s="2">
        <v>8.87</v>
      </c>
      <c r="BN84" s="7">
        <f t="shared" si="22"/>
        <v>5626.995645863571</v>
      </c>
      <c r="BO84" s="1">
        <f t="shared" si="19"/>
        <v>15147.872278664734</v>
      </c>
    </row>
    <row r="85" spans="1:67" ht="12" customHeight="1">
      <c r="A85" s="167" t="s">
        <v>32</v>
      </c>
      <c r="B85" s="116" t="s">
        <v>565</v>
      </c>
      <c r="C85" s="49">
        <v>1</v>
      </c>
      <c r="D85" s="49">
        <v>1</v>
      </c>
      <c r="E85" s="37">
        <v>785.5</v>
      </c>
      <c r="F85" s="12">
        <v>0</v>
      </c>
      <c r="G85" s="1">
        <v>0</v>
      </c>
      <c r="H85" s="1">
        <v>0</v>
      </c>
      <c r="I85" s="1">
        <v>0</v>
      </c>
      <c r="J85" s="12">
        <v>15</v>
      </c>
      <c r="K85" s="1">
        <v>0</v>
      </c>
      <c r="L85" s="1">
        <v>5</v>
      </c>
      <c r="M85" s="12">
        <v>10</v>
      </c>
      <c r="N85" s="1">
        <v>60</v>
      </c>
      <c r="O85" s="20">
        <v>0</v>
      </c>
      <c r="P85" s="13">
        <v>0</v>
      </c>
      <c r="Q85" s="14">
        <v>0</v>
      </c>
      <c r="R85" s="8">
        <v>0</v>
      </c>
      <c r="S85" s="1">
        <v>0</v>
      </c>
      <c r="T85" s="17">
        <v>0</v>
      </c>
      <c r="U85" s="14">
        <v>0</v>
      </c>
      <c r="V85" s="11">
        <v>0</v>
      </c>
      <c r="W85" s="16">
        <v>0</v>
      </c>
      <c r="X85" s="17">
        <v>5</v>
      </c>
      <c r="Y85" s="13">
        <v>0</v>
      </c>
      <c r="Z85" s="15">
        <v>5</v>
      </c>
      <c r="AA85" s="16">
        <v>0</v>
      </c>
      <c r="AB85" s="1">
        <f>SUM(F85:AA85)</f>
        <v>100</v>
      </c>
      <c r="AC85" s="4"/>
      <c r="AD85" s="4"/>
      <c r="AE85" s="151">
        <v>2</v>
      </c>
      <c r="AF85" s="11">
        <v>4</v>
      </c>
      <c r="AG85" s="16" t="s">
        <v>549</v>
      </c>
      <c r="AH85" s="16">
        <v>4</v>
      </c>
      <c r="AI85" s="159">
        <v>785.5</v>
      </c>
      <c r="AJ85" s="176">
        <v>788.05</v>
      </c>
      <c r="AK85" s="176">
        <v>91</v>
      </c>
      <c r="AL85" s="176">
        <v>2</v>
      </c>
      <c r="AM85" s="176">
        <v>8</v>
      </c>
      <c r="AN85" s="114" t="s">
        <v>215</v>
      </c>
      <c r="AO85" s="135">
        <v>49.5145631067961</v>
      </c>
      <c r="AP85" s="135">
        <v>0</v>
      </c>
      <c r="AQ85" s="135">
        <v>38.8349514563106</v>
      </c>
      <c r="AR85" s="135">
        <v>0</v>
      </c>
      <c r="AS85" s="135">
        <v>5.8252427184466</v>
      </c>
      <c r="AT85" s="135">
        <v>5.8252427184466</v>
      </c>
      <c r="AU85" s="135">
        <v>0</v>
      </c>
      <c r="AV85" s="135">
        <v>0</v>
      </c>
      <c r="AW85" s="135">
        <v>0</v>
      </c>
      <c r="AX85" s="135">
        <v>0</v>
      </c>
      <c r="AY85" s="135">
        <v>0</v>
      </c>
      <c r="AZ85" s="188">
        <f t="shared" si="17"/>
        <v>44.6601941747572</v>
      </c>
      <c r="BA85" s="60">
        <f t="shared" si="23"/>
        <v>7.666666666666655</v>
      </c>
      <c r="BB85" s="127">
        <f t="shared" si="14"/>
        <v>16.166666666666657</v>
      </c>
      <c r="BC85" s="57">
        <f t="shared" si="20"/>
        <v>94.17475728155331</v>
      </c>
      <c r="BD85" s="127">
        <f t="shared" si="16"/>
        <v>0.538</v>
      </c>
      <c r="BE85" s="127">
        <f t="shared" si="18"/>
        <v>0</v>
      </c>
      <c r="BF85" s="128">
        <v>2.685</v>
      </c>
      <c r="BG85" s="128">
        <v>0.538</v>
      </c>
      <c r="BH85" s="33">
        <v>0.001</v>
      </c>
      <c r="BI85" s="2">
        <v>42.97</v>
      </c>
      <c r="BJ85" s="2">
        <v>43.42</v>
      </c>
      <c r="BK85" s="2">
        <f t="shared" si="21"/>
        <v>43.195</v>
      </c>
      <c r="BL85" s="2">
        <v>7.8</v>
      </c>
      <c r="BM85" s="2">
        <v>9</v>
      </c>
      <c r="BN85" s="7">
        <f t="shared" si="22"/>
        <v>5966.160220994475</v>
      </c>
      <c r="BO85" s="1">
        <f t="shared" si="19"/>
        <v>16019.140193370165</v>
      </c>
    </row>
    <row r="86" spans="1:67" ht="12" customHeight="1">
      <c r="A86" s="167" t="s">
        <v>33</v>
      </c>
      <c r="B86" s="116" t="s">
        <v>565</v>
      </c>
      <c r="C86" s="49">
        <v>1</v>
      </c>
      <c r="D86" s="49">
        <v>1</v>
      </c>
      <c r="E86" s="37">
        <v>786.5</v>
      </c>
      <c r="F86" s="12">
        <v>0</v>
      </c>
      <c r="G86" s="1">
        <v>0</v>
      </c>
      <c r="H86" s="1">
        <v>0</v>
      </c>
      <c r="I86" s="1">
        <v>0</v>
      </c>
      <c r="J86" s="12">
        <v>0</v>
      </c>
      <c r="K86" s="1">
        <v>0</v>
      </c>
      <c r="L86" s="1">
        <v>0</v>
      </c>
      <c r="M86" s="12">
        <v>0</v>
      </c>
      <c r="N86" s="1">
        <v>0</v>
      </c>
      <c r="O86" s="20">
        <v>0</v>
      </c>
      <c r="P86" s="13">
        <v>100</v>
      </c>
      <c r="Q86" s="14">
        <v>0</v>
      </c>
      <c r="R86" s="8">
        <v>0</v>
      </c>
      <c r="S86" s="1">
        <v>0</v>
      </c>
      <c r="T86" s="17">
        <v>0</v>
      </c>
      <c r="U86" s="14">
        <v>0</v>
      </c>
      <c r="V86" s="11">
        <v>0</v>
      </c>
      <c r="W86" s="16">
        <v>0</v>
      </c>
      <c r="X86" s="17">
        <v>0</v>
      </c>
      <c r="Y86" s="13">
        <v>0</v>
      </c>
      <c r="Z86" s="15">
        <v>0</v>
      </c>
      <c r="AA86" s="16">
        <v>0</v>
      </c>
      <c r="AB86" s="1">
        <f>SUM(F86:AA86)</f>
        <v>100</v>
      </c>
      <c r="AC86" s="4"/>
      <c r="AD86" s="4"/>
      <c r="AE86" s="151">
        <v>1</v>
      </c>
      <c r="AF86" s="11">
        <v>2</v>
      </c>
      <c r="AG86" s="12" t="s">
        <v>551</v>
      </c>
      <c r="AH86" s="12">
        <v>5</v>
      </c>
      <c r="AI86" s="159">
        <v>786.5</v>
      </c>
      <c r="AJ86" s="176">
        <v>788.05</v>
      </c>
      <c r="AK86" s="176">
        <v>91</v>
      </c>
      <c r="AL86" s="176">
        <v>2</v>
      </c>
      <c r="AM86" s="176">
        <v>8</v>
      </c>
      <c r="AN86" s="133" t="s">
        <v>216</v>
      </c>
      <c r="AO86" s="134">
        <v>0</v>
      </c>
      <c r="AP86" s="134">
        <v>90.0990099009901</v>
      </c>
      <c r="AQ86" s="134">
        <v>0</v>
      </c>
      <c r="AR86" s="134">
        <v>0</v>
      </c>
      <c r="AS86" s="134">
        <v>0</v>
      </c>
      <c r="AT86" s="134">
        <v>8.91089108910891</v>
      </c>
      <c r="AU86" s="134">
        <v>0</v>
      </c>
      <c r="AV86" s="134">
        <v>0</v>
      </c>
      <c r="AW86" s="134">
        <v>0</v>
      </c>
      <c r="AX86" s="134">
        <v>0</v>
      </c>
      <c r="AY86" s="134">
        <v>0.99009900990099</v>
      </c>
      <c r="AZ86" s="188">
        <f t="shared" si="17"/>
        <v>0</v>
      </c>
      <c r="BA86" s="60">
        <f t="shared" si="23"/>
        <v>0</v>
      </c>
      <c r="BB86" s="127">
        <f t="shared" si="14"/>
        <v>10.111111111111112</v>
      </c>
      <c r="BC86" s="57">
        <f t="shared" si="20"/>
        <v>90.0990099009901</v>
      </c>
      <c r="BD86" s="127">
        <f t="shared" si="16"/>
        <v>7.181</v>
      </c>
      <c r="BE86" s="127">
        <f t="shared" si="18"/>
        <v>0</v>
      </c>
      <c r="BF86" s="27">
        <v>2.704</v>
      </c>
      <c r="BG86" s="27">
        <v>7.181</v>
      </c>
      <c r="BH86" s="33">
        <v>0.315</v>
      </c>
      <c r="BI86" s="2">
        <v>35.03</v>
      </c>
      <c r="BJ86" s="2">
        <v>35.01</v>
      </c>
      <c r="BK86" s="2">
        <f t="shared" si="21"/>
        <v>35.019999999999996</v>
      </c>
      <c r="BL86" s="2">
        <v>7.65</v>
      </c>
      <c r="BM86" s="2">
        <v>10.25</v>
      </c>
      <c r="BN86" s="7">
        <f t="shared" si="22"/>
        <v>4939.35119887165</v>
      </c>
      <c r="BO86" s="1">
        <f t="shared" si="19"/>
        <v>13356.005641748943</v>
      </c>
    </row>
    <row r="87" spans="1:67" ht="12" customHeight="1">
      <c r="A87" s="167" t="s">
        <v>34</v>
      </c>
      <c r="B87" s="116" t="s">
        <v>565</v>
      </c>
      <c r="C87" s="49">
        <v>1</v>
      </c>
      <c r="D87" s="49">
        <v>1</v>
      </c>
      <c r="E87" s="37">
        <v>787.75</v>
      </c>
      <c r="F87" s="12">
        <v>0</v>
      </c>
      <c r="G87" s="1">
        <v>0</v>
      </c>
      <c r="H87" s="1">
        <v>0</v>
      </c>
      <c r="I87" s="1">
        <v>0</v>
      </c>
      <c r="J87" s="12">
        <v>0</v>
      </c>
      <c r="K87" s="1">
        <v>0</v>
      </c>
      <c r="L87" s="1">
        <v>10</v>
      </c>
      <c r="M87" s="12">
        <v>20</v>
      </c>
      <c r="N87" s="1">
        <v>45</v>
      </c>
      <c r="O87" s="20">
        <v>0</v>
      </c>
      <c r="P87" s="13">
        <v>0</v>
      </c>
      <c r="Q87" s="14">
        <v>0</v>
      </c>
      <c r="R87" s="8">
        <v>20</v>
      </c>
      <c r="S87" s="1">
        <v>0</v>
      </c>
      <c r="T87" s="17">
        <v>0</v>
      </c>
      <c r="U87" s="14">
        <v>0</v>
      </c>
      <c r="V87" s="11">
        <v>0</v>
      </c>
      <c r="W87" s="16">
        <v>0</v>
      </c>
      <c r="X87" s="17">
        <v>5</v>
      </c>
      <c r="Y87" s="13">
        <v>0</v>
      </c>
      <c r="Z87" s="15">
        <v>0</v>
      </c>
      <c r="AA87" s="16">
        <v>0</v>
      </c>
      <c r="AB87" s="1">
        <f>SUM(F87:AA87)</f>
        <v>100</v>
      </c>
      <c r="AC87" s="4"/>
      <c r="AD87" s="4"/>
      <c r="AE87" s="151">
        <v>2</v>
      </c>
      <c r="AF87" s="11">
        <v>4</v>
      </c>
      <c r="AG87" s="16" t="s">
        <v>546</v>
      </c>
      <c r="AH87" s="16">
        <v>4</v>
      </c>
      <c r="AI87" s="159">
        <v>787.8</v>
      </c>
      <c r="AJ87" s="176">
        <v>788.05</v>
      </c>
      <c r="AK87" s="176">
        <v>91</v>
      </c>
      <c r="AL87" s="176">
        <v>2</v>
      </c>
      <c r="AM87" s="176">
        <v>8</v>
      </c>
      <c r="AN87" s="114" t="s">
        <v>217</v>
      </c>
      <c r="AO87" s="135">
        <v>58.7719298245614</v>
      </c>
      <c r="AP87" s="135">
        <v>0</v>
      </c>
      <c r="AQ87" s="135">
        <v>29.8245614035087</v>
      </c>
      <c r="AR87" s="135">
        <v>0</v>
      </c>
      <c r="AS87" s="135">
        <v>3.50877192982456</v>
      </c>
      <c r="AT87" s="135">
        <v>5.26315789473684</v>
      </c>
      <c r="AU87" s="135">
        <v>0</v>
      </c>
      <c r="AV87" s="135">
        <v>0</v>
      </c>
      <c r="AW87" s="135">
        <v>1.75438596491228</v>
      </c>
      <c r="AX87" s="135">
        <v>0</v>
      </c>
      <c r="AY87" s="135">
        <v>0.87719298245614</v>
      </c>
      <c r="AZ87" s="188">
        <f t="shared" si="17"/>
        <v>35.08771929824554</v>
      </c>
      <c r="BA87" s="60">
        <f t="shared" si="23"/>
        <v>6.666666666666655</v>
      </c>
      <c r="BB87" s="127">
        <f t="shared" si="14"/>
        <v>13.124999999999995</v>
      </c>
      <c r="BC87" s="57">
        <f t="shared" si="20"/>
        <v>92.10526315789465</v>
      </c>
      <c r="BD87" s="127">
        <f t="shared" si="16"/>
        <v>0.664</v>
      </c>
      <c r="BE87" s="127">
        <f t="shared" si="18"/>
        <v>0</v>
      </c>
      <c r="BF87" s="128">
        <v>2.671</v>
      </c>
      <c r="BG87" s="128">
        <v>0.664</v>
      </c>
      <c r="BH87" s="33">
        <v>0.001</v>
      </c>
      <c r="BI87" s="2">
        <v>40.1</v>
      </c>
      <c r="BJ87" s="2">
        <v>39.92</v>
      </c>
      <c r="BK87" s="2">
        <f t="shared" si="21"/>
        <v>40.010000000000005</v>
      </c>
      <c r="BL87" s="2">
        <v>7.15</v>
      </c>
      <c r="BM87" s="2">
        <v>8.47</v>
      </c>
      <c r="BN87" s="7">
        <f t="shared" si="22"/>
        <v>6071.320182094083</v>
      </c>
      <c r="BO87" s="1">
        <f t="shared" si="19"/>
        <v>16216.496206373295</v>
      </c>
    </row>
    <row r="88" spans="1:67" ht="12" customHeight="1">
      <c r="A88" s="167" t="s">
        <v>35</v>
      </c>
      <c r="B88" s="116" t="s">
        <v>565</v>
      </c>
      <c r="C88" s="49">
        <v>1</v>
      </c>
      <c r="D88" s="49">
        <v>1</v>
      </c>
      <c r="E88" s="37">
        <v>790</v>
      </c>
      <c r="F88" s="12">
        <v>0</v>
      </c>
      <c r="G88" s="1">
        <v>0</v>
      </c>
      <c r="H88" s="1">
        <v>0</v>
      </c>
      <c r="I88" s="1">
        <v>0</v>
      </c>
      <c r="J88" s="12">
        <v>10</v>
      </c>
      <c r="K88" s="1">
        <v>0</v>
      </c>
      <c r="L88" s="1">
        <v>30</v>
      </c>
      <c r="M88" s="12">
        <v>60</v>
      </c>
      <c r="N88" s="1">
        <v>0</v>
      </c>
      <c r="O88" s="20">
        <v>0</v>
      </c>
      <c r="P88" s="13">
        <v>0</v>
      </c>
      <c r="Q88" s="14">
        <v>0</v>
      </c>
      <c r="R88" s="8">
        <v>0</v>
      </c>
      <c r="S88" s="1">
        <v>0</v>
      </c>
      <c r="T88" s="17">
        <v>0</v>
      </c>
      <c r="U88" s="14">
        <v>0</v>
      </c>
      <c r="V88" s="11">
        <v>0</v>
      </c>
      <c r="W88" s="16">
        <v>0</v>
      </c>
      <c r="X88" s="17">
        <v>0</v>
      </c>
      <c r="Y88" s="13">
        <v>0</v>
      </c>
      <c r="Z88" s="15">
        <v>0</v>
      </c>
      <c r="AA88" s="16">
        <v>0</v>
      </c>
      <c r="AB88" s="1">
        <f>SUM(F88:AA88)</f>
        <v>100</v>
      </c>
      <c r="AC88" s="4"/>
      <c r="AD88" s="4"/>
      <c r="AE88" s="151">
        <v>3</v>
      </c>
      <c r="AF88" s="11">
        <v>4</v>
      </c>
      <c r="AG88" s="16" t="s">
        <v>549</v>
      </c>
      <c r="AH88" s="16">
        <v>4</v>
      </c>
      <c r="AI88" s="159">
        <v>790</v>
      </c>
      <c r="AJ88" s="176">
        <v>788.05</v>
      </c>
      <c r="AK88" s="176">
        <v>91</v>
      </c>
      <c r="AL88" s="176">
        <v>2</v>
      </c>
      <c r="AM88" s="176">
        <v>8</v>
      </c>
      <c r="AN88" s="133" t="s">
        <v>218</v>
      </c>
      <c r="AO88" s="134">
        <v>58.041958041958</v>
      </c>
      <c r="AP88" s="134">
        <v>0</v>
      </c>
      <c r="AQ88" s="134">
        <v>34.265734265734196</v>
      </c>
      <c r="AR88" s="134">
        <v>0</v>
      </c>
      <c r="AS88" s="134">
        <v>2.79720279720279</v>
      </c>
      <c r="AT88" s="134">
        <v>4.19580419580419</v>
      </c>
      <c r="AU88" s="134">
        <v>0</v>
      </c>
      <c r="AV88" s="134">
        <v>0</v>
      </c>
      <c r="AW88" s="134">
        <v>0</v>
      </c>
      <c r="AX88" s="134">
        <v>0</v>
      </c>
      <c r="AY88" s="134">
        <v>0.699300699300699</v>
      </c>
      <c r="AZ88" s="188">
        <f t="shared" si="17"/>
        <v>37.06293706293699</v>
      </c>
      <c r="BA88" s="60">
        <f t="shared" si="23"/>
        <v>8.833333333333329</v>
      </c>
      <c r="BB88" s="127">
        <f t="shared" si="14"/>
        <v>22.66666666666667</v>
      </c>
      <c r="BC88" s="57">
        <f t="shared" si="20"/>
        <v>95.10489510489498</v>
      </c>
      <c r="BD88" s="127">
        <f t="shared" si="16"/>
        <v>2.371</v>
      </c>
      <c r="BE88" s="127">
        <f t="shared" si="18"/>
        <v>0</v>
      </c>
      <c r="BF88" s="27">
        <v>2.699</v>
      </c>
      <c r="BG88" s="27">
        <v>2.371</v>
      </c>
      <c r="BH88" s="33">
        <v>0.034</v>
      </c>
      <c r="BI88" s="2">
        <v>40.42</v>
      </c>
      <c r="BJ88" s="2">
        <v>40.67</v>
      </c>
      <c r="BK88" s="2">
        <f t="shared" si="21"/>
        <v>40.545</v>
      </c>
      <c r="BL88" s="2">
        <v>7.37</v>
      </c>
      <c r="BM88" s="2">
        <v>9.37</v>
      </c>
      <c r="BN88" s="7">
        <f t="shared" si="22"/>
        <v>5953.744493392071</v>
      </c>
      <c r="BO88" s="1">
        <f t="shared" si="19"/>
        <v>16069.156387665198</v>
      </c>
    </row>
    <row r="89" spans="1:67" ht="12" customHeight="1">
      <c r="A89" s="167" t="s">
        <v>36</v>
      </c>
      <c r="B89" s="116" t="s">
        <v>565</v>
      </c>
      <c r="C89" s="49">
        <v>1</v>
      </c>
      <c r="D89" s="49">
        <v>1</v>
      </c>
      <c r="E89" s="37">
        <v>793</v>
      </c>
      <c r="F89" s="12">
        <v>0</v>
      </c>
      <c r="G89" s="1">
        <v>0</v>
      </c>
      <c r="H89" s="1">
        <v>0</v>
      </c>
      <c r="I89" s="1">
        <v>0</v>
      </c>
      <c r="J89" s="12">
        <v>0</v>
      </c>
      <c r="K89" s="1">
        <v>0</v>
      </c>
      <c r="L89" s="1">
        <v>0</v>
      </c>
      <c r="M89" s="12">
        <v>95</v>
      </c>
      <c r="N89" s="1">
        <v>0</v>
      </c>
      <c r="O89" s="20">
        <v>0</v>
      </c>
      <c r="P89" s="13">
        <v>0</v>
      </c>
      <c r="Q89" s="14">
        <v>0</v>
      </c>
      <c r="R89" s="8">
        <v>5</v>
      </c>
      <c r="S89" s="1">
        <v>0</v>
      </c>
      <c r="T89" s="17">
        <v>0</v>
      </c>
      <c r="U89" s="14">
        <v>0</v>
      </c>
      <c r="V89" s="11">
        <v>0</v>
      </c>
      <c r="W89" s="16">
        <v>0</v>
      </c>
      <c r="X89" s="17">
        <v>0</v>
      </c>
      <c r="Y89" s="13">
        <v>0</v>
      </c>
      <c r="Z89" s="15">
        <v>0</v>
      </c>
      <c r="AA89" s="16">
        <v>0</v>
      </c>
      <c r="AB89" s="1">
        <f>SUM(F89:AA89)</f>
        <v>100</v>
      </c>
      <c r="AC89" s="4"/>
      <c r="AD89" s="4"/>
      <c r="AE89" s="151">
        <v>1</v>
      </c>
      <c r="AF89" s="11">
        <v>4</v>
      </c>
      <c r="AG89" s="16" t="s">
        <v>548</v>
      </c>
      <c r="AH89" s="16">
        <v>4</v>
      </c>
      <c r="AI89" s="159">
        <v>793</v>
      </c>
      <c r="AJ89" s="176">
        <v>793.45</v>
      </c>
      <c r="AK89" s="176">
        <v>92</v>
      </c>
      <c r="AL89" s="176">
        <v>2</v>
      </c>
      <c r="AM89" s="176">
        <v>7</v>
      </c>
      <c r="AN89" s="114" t="s">
        <v>219</v>
      </c>
      <c r="AO89" s="135">
        <v>13.1944444444444</v>
      </c>
      <c r="AP89" s="135">
        <v>0</v>
      </c>
      <c r="AQ89" s="135">
        <v>76.3888888888888</v>
      </c>
      <c r="AR89" s="135">
        <v>0</v>
      </c>
      <c r="AS89" s="135">
        <v>0</v>
      </c>
      <c r="AT89" s="135">
        <v>8.33333333333333</v>
      </c>
      <c r="AU89" s="135">
        <v>0</v>
      </c>
      <c r="AV89" s="135">
        <v>0</v>
      </c>
      <c r="AW89" s="135">
        <v>0</v>
      </c>
      <c r="AX89" s="135">
        <v>0</v>
      </c>
      <c r="AY89" s="135">
        <v>2.08333333333333</v>
      </c>
      <c r="AZ89" s="188">
        <f t="shared" si="17"/>
        <v>76.3888888888888</v>
      </c>
      <c r="BA89" s="60">
        <f t="shared" si="23"/>
        <v>9.166666666666659</v>
      </c>
      <c r="BB89" s="127">
        <f t="shared" si="14"/>
        <v>10.749999999999988</v>
      </c>
      <c r="BC89" s="57">
        <f t="shared" si="20"/>
        <v>89.5833333333332</v>
      </c>
      <c r="BD89" s="127">
        <f t="shared" si="16"/>
        <v>1.201</v>
      </c>
      <c r="BE89" s="127">
        <f t="shared" si="18"/>
        <v>0</v>
      </c>
      <c r="BF89" s="27">
        <v>2.64</v>
      </c>
      <c r="BG89" s="27">
        <v>1.201</v>
      </c>
      <c r="BH89" s="33">
        <v>0.016</v>
      </c>
      <c r="BI89" s="2">
        <v>38.15</v>
      </c>
      <c r="BJ89" s="2">
        <v>38.21</v>
      </c>
      <c r="BK89" s="2">
        <f t="shared" si="21"/>
        <v>38.18</v>
      </c>
      <c r="BL89" s="2">
        <v>6.87</v>
      </c>
      <c r="BM89" s="2">
        <v>8.17</v>
      </c>
      <c r="BN89" s="7">
        <f t="shared" si="22"/>
        <v>6050.713153724247</v>
      </c>
      <c r="BO89" s="1">
        <f t="shared" si="19"/>
        <v>15973.882725832013</v>
      </c>
    </row>
    <row r="90" spans="1:67" ht="12" customHeight="1">
      <c r="A90" s="167" t="s">
        <v>37</v>
      </c>
      <c r="B90" s="116" t="s">
        <v>565</v>
      </c>
      <c r="C90" s="49">
        <v>1</v>
      </c>
      <c r="D90" s="49">
        <v>1</v>
      </c>
      <c r="E90" s="37">
        <v>795</v>
      </c>
      <c r="F90" s="12">
        <v>0</v>
      </c>
      <c r="G90" s="1">
        <v>0</v>
      </c>
      <c r="H90" s="1">
        <v>0</v>
      </c>
      <c r="I90" s="1">
        <v>50</v>
      </c>
      <c r="J90" s="12">
        <v>0</v>
      </c>
      <c r="K90" s="1">
        <v>0</v>
      </c>
      <c r="L90" s="1">
        <v>20</v>
      </c>
      <c r="M90" s="12">
        <v>0</v>
      </c>
      <c r="N90" s="1">
        <v>0</v>
      </c>
      <c r="O90" s="20">
        <v>0</v>
      </c>
      <c r="P90" s="13">
        <v>0</v>
      </c>
      <c r="Q90" s="14">
        <v>0</v>
      </c>
      <c r="R90" s="8">
        <v>0</v>
      </c>
      <c r="S90" s="1">
        <v>0</v>
      </c>
      <c r="T90" s="17">
        <v>0</v>
      </c>
      <c r="U90" s="14">
        <v>0</v>
      </c>
      <c r="V90" s="11">
        <v>0</v>
      </c>
      <c r="W90" s="16">
        <v>5</v>
      </c>
      <c r="X90" s="17">
        <v>25</v>
      </c>
      <c r="Y90" s="13">
        <v>0</v>
      </c>
      <c r="Z90" s="15">
        <v>0</v>
      </c>
      <c r="AA90" s="16">
        <v>0</v>
      </c>
      <c r="AB90" s="1">
        <f>SUM(F90:AA90)</f>
        <v>100</v>
      </c>
      <c r="AC90" s="4"/>
      <c r="AD90" s="4"/>
      <c r="AE90" s="151">
        <v>1</v>
      </c>
      <c r="AF90" s="11">
        <v>4</v>
      </c>
      <c r="AG90" s="16" t="s">
        <v>549</v>
      </c>
      <c r="AH90" s="16">
        <v>4</v>
      </c>
      <c r="AI90" s="159">
        <v>795</v>
      </c>
      <c r="AJ90" s="176">
        <v>796.31</v>
      </c>
      <c r="AK90" s="176">
        <v>96</v>
      </c>
      <c r="AL90" s="176">
        <v>2</v>
      </c>
      <c r="AM90" s="176">
        <v>3</v>
      </c>
      <c r="AN90" s="133" t="s">
        <v>220</v>
      </c>
      <c r="AO90" s="134">
        <v>53.4482758620689</v>
      </c>
      <c r="AP90" s="134">
        <v>0</v>
      </c>
      <c r="AQ90" s="134">
        <v>39.655172413793096</v>
      </c>
      <c r="AR90" s="134">
        <v>0</v>
      </c>
      <c r="AS90" s="134">
        <v>5.1724137931034395</v>
      </c>
      <c r="AT90" s="134">
        <v>1.72413793103448</v>
      </c>
      <c r="AU90" s="134">
        <v>0</v>
      </c>
      <c r="AV90" s="134">
        <v>0</v>
      </c>
      <c r="AW90" s="134">
        <v>0</v>
      </c>
      <c r="AX90" s="134">
        <v>0</v>
      </c>
      <c r="AY90" s="134">
        <v>0</v>
      </c>
      <c r="AZ90" s="188">
        <f t="shared" si="17"/>
        <v>44.827586206896534</v>
      </c>
      <c r="BA90" s="60">
        <f t="shared" si="23"/>
        <v>26.000000000000032</v>
      </c>
      <c r="BB90" s="127">
        <f aca="true" t="shared" si="24" ref="BB90:BB152">(AO90+AP90+AQ90+AS90)/(AT90+AU90+AW90)</f>
        <v>57.00000000000004</v>
      </c>
      <c r="BC90" s="57">
        <f t="shared" si="20"/>
        <v>98.27586206896544</v>
      </c>
      <c r="BD90" s="127">
        <f t="shared" si="16"/>
        <v>1.251</v>
      </c>
      <c r="BE90" s="127">
        <f t="shared" si="18"/>
        <v>0</v>
      </c>
      <c r="BF90" s="27">
        <v>2.685</v>
      </c>
      <c r="BG90" s="27">
        <v>1.251</v>
      </c>
      <c r="BH90" s="33">
        <v>0.002</v>
      </c>
      <c r="BI90" s="2">
        <v>35.44</v>
      </c>
      <c r="BJ90" s="2">
        <v>35.46</v>
      </c>
      <c r="BK90" s="2">
        <f t="shared" si="21"/>
        <v>35.45</v>
      </c>
      <c r="BL90" s="2">
        <v>6.32</v>
      </c>
      <c r="BM90" s="2">
        <v>7.67</v>
      </c>
      <c r="BN90" s="7">
        <f t="shared" si="22"/>
        <v>6154.51388888889</v>
      </c>
      <c r="BO90" s="1">
        <f t="shared" si="19"/>
        <v>16524.869791666668</v>
      </c>
    </row>
    <row r="91" spans="1:67" ht="12" customHeight="1">
      <c r="A91" s="167" t="s">
        <v>38</v>
      </c>
      <c r="B91" s="116" t="s">
        <v>565</v>
      </c>
      <c r="C91" s="49">
        <v>1</v>
      </c>
      <c r="D91" s="49">
        <v>1</v>
      </c>
      <c r="E91" s="37">
        <v>797</v>
      </c>
      <c r="F91" s="12">
        <v>0</v>
      </c>
      <c r="G91" s="1">
        <v>0</v>
      </c>
      <c r="H91" s="1">
        <v>0</v>
      </c>
      <c r="I91" s="1">
        <v>2</v>
      </c>
      <c r="J91" s="12">
        <v>0</v>
      </c>
      <c r="K91" s="1">
        <v>0</v>
      </c>
      <c r="L91" s="1">
        <v>0</v>
      </c>
      <c r="M91" s="12">
        <v>70</v>
      </c>
      <c r="N91" s="1">
        <v>10</v>
      </c>
      <c r="O91" s="20">
        <v>0</v>
      </c>
      <c r="P91" s="13">
        <v>0</v>
      </c>
      <c r="Q91" s="14">
        <v>0</v>
      </c>
      <c r="R91" s="8">
        <v>0</v>
      </c>
      <c r="S91" s="1">
        <v>0</v>
      </c>
      <c r="T91" s="17">
        <v>0</v>
      </c>
      <c r="U91" s="14">
        <v>0</v>
      </c>
      <c r="V91" s="11">
        <v>0</v>
      </c>
      <c r="W91" s="16">
        <v>0</v>
      </c>
      <c r="X91" s="17">
        <v>8</v>
      </c>
      <c r="Y91" s="13">
        <v>10</v>
      </c>
      <c r="Z91" s="15">
        <v>0</v>
      </c>
      <c r="AA91" s="16">
        <v>0</v>
      </c>
      <c r="AB91" s="1">
        <f>SUM(F91:AA91)</f>
        <v>100</v>
      </c>
      <c r="AC91" s="4"/>
      <c r="AD91" s="4"/>
      <c r="AE91" s="151">
        <v>1</v>
      </c>
      <c r="AF91" s="11">
        <v>2</v>
      </c>
      <c r="AG91" s="16" t="s">
        <v>548</v>
      </c>
      <c r="AH91" s="16">
        <v>4</v>
      </c>
      <c r="AI91" s="159">
        <v>797</v>
      </c>
      <c r="AJ91" s="176">
        <v>796.31</v>
      </c>
      <c r="AK91" s="176">
        <v>96</v>
      </c>
      <c r="AL91" s="176">
        <v>2</v>
      </c>
      <c r="AM91" s="176">
        <v>3</v>
      </c>
      <c r="AN91" s="114" t="s">
        <v>221</v>
      </c>
      <c r="AO91" s="135">
        <v>37.323943661971796</v>
      </c>
      <c r="AP91" s="135">
        <v>0</v>
      </c>
      <c r="AQ91" s="135">
        <v>51.408450704225295</v>
      </c>
      <c r="AR91" s="135">
        <v>0</v>
      </c>
      <c r="AS91" s="135">
        <v>5.6338028169014</v>
      </c>
      <c r="AT91" s="135">
        <v>5.6338028169014</v>
      </c>
      <c r="AU91" s="135">
        <v>0</v>
      </c>
      <c r="AV91" s="135">
        <v>0</v>
      </c>
      <c r="AW91" s="135">
        <v>0</v>
      </c>
      <c r="AX91" s="135">
        <v>0</v>
      </c>
      <c r="AY91" s="135">
        <v>0</v>
      </c>
      <c r="AZ91" s="188">
        <f t="shared" si="17"/>
        <v>57.042253521126696</v>
      </c>
      <c r="BA91" s="60">
        <f t="shared" si="23"/>
        <v>10.125000000000004</v>
      </c>
      <c r="BB91" s="127">
        <f t="shared" si="24"/>
        <v>16.750000000000007</v>
      </c>
      <c r="BC91" s="57">
        <f t="shared" si="20"/>
        <v>94.36619718309849</v>
      </c>
      <c r="BD91" s="127">
        <f t="shared" si="16"/>
        <v>2.25</v>
      </c>
      <c r="BE91" s="127">
        <f t="shared" si="18"/>
        <v>0</v>
      </c>
      <c r="BF91" s="27">
        <v>2.7</v>
      </c>
      <c r="BG91" s="27">
        <v>2.25</v>
      </c>
      <c r="BH91" s="33">
        <v>0.015</v>
      </c>
      <c r="BI91" s="2">
        <v>36.96</v>
      </c>
      <c r="BJ91" s="2">
        <v>36.9</v>
      </c>
      <c r="BK91" s="2">
        <f t="shared" si="21"/>
        <v>36.93</v>
      </c>
      <c r="BL91" s="2">
        <v>6.95</v>
      </c>
      <c r="BM91" s="2">
        <v>8.17</v>
      </c>
      <c r="BN91" s="7">
        <f t="shared" si="22"/>
        <v>5779.342723004694</v>
      </c>
      <c r="BO91" s="1">
        <f t="shared" si="19"/>
        <v>15604.225352112673</v>
      </c>
    </row>
    <row r="92" spans="1:67" ht="12" customHeight="1">
      <c r="A92" s="167" t="s">
        <v>113</v>
      </c>
      <c r="B92" s="116" t="s">
        <v>565</v>
      </c>
      <c r="C92" s="49">
        <v>1</v>
      </c>
      <c r="D92" s="49">
        <v>1</v>
      </c>
      <c r="E92" s="37">
        <v>798.1</v>
      </c>
      <c r="F92" s="12">
        <v>0</v>
      </c>
      <c r="G92" s="1">
        <v>0</v>
      </c>
      <c r="H92" s="1">
        <v>0</v>
      </c>
      <c r="I92" s="1">
        <v>0</v>
      </c>
      <c r="J92" s="12">
        <v>10</v>
      </c>
      <c r="K92" s="1">
        <v>0</v>
      </c>
      <c r="L92" s="1">
        <v>10</v>
      </c>
      <c r="M92" s="12">
        <v>60</v>
      </c>
      <c r="N92" s="1">
        <v>10</v>
      </c>
      <c r="O92" s="20">
        <v>0</v>
      </c>
      <c r="P92" s="13">
        <v>0</v>
      </c>
      <c r="Q92" s="14">
        <v>0</v>
      </c>
      <c r="R92" s="8">
        <v>0</v>
      </c>
      <c r="S92" s="1">
        <v>0</v>
      </c>
      <c r="T92" s="17">
        <v>0</v>
      </c>
      <c r="U92" s="14">
        <v>0</v>
      </c>
      <c r="V92" s="11">
        <v>0</v>
      </c>
      <c r="W92" s="16">
        <v>0</v>
      </c>
      <c r="X92" s="17">
        <v>10</v>
      </c>
      <c r="Y92" s="13">
        <v>0</v>
      </c>
      <c r="Z92" s="15">
        <v>0</v>
      </c>
      <c r="AA92" s="16">
        <v>0</v>
      </c>
      <c r="AB92" s="1">
        <f>SUM(F92:AA92)</f>
        <v>100</v>
      </c>
      <c r="AC92" s="4"/>
      <c r="AD92" s="4"/>
      <c r="AE92" s="151">
        <v>1</v>
      </c>
      <c r="AF92" s="11">
        <v>5</v>
      </c>
      <c r="AG92" s="16" t="s">
        <v>549</v>
      </c>
      <c r="AH92" s="16">
        <v>4</v>
      </c>
      <c r="AI92" s="159">
        <v>798.1</v>
      </c>
      <c r="AJ92" s="176">
        <v>800.09</v>
      </c>
      <c r="AK92" s="176">
        <v>96</v>
      </c>
      <c r="AL92" s="176">
        <v>1</v>
      </c>
      <c r="AM92" s="176">
        <v>3</v>
      </c>
      <c r="AN92" s="114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88"/>
      <c r="BA92" s="60"/>
      <c r="BB92" s="127"/>
      <c r="BC92" s="57"/>
      <c r="BD92" s="127"/>
      <c r="BE92" s="127"/>
      <c r="BF92" s="27">
        <v>2.707</v>
      </c>
      <c r="BG92" s="138">
        <v>12.751</v>
      </c>
      <c r="BH92" s="33">
        <v>0.126</v>
      </c>
      <c r="BI92" s="2">
        <v>38.91</v>
      </c>
      <c r="BJ92" s="2">
        <v>38.74</v>
      </c>
      <c r="BK92" s="2">
        <f t="shared" si="21"/>
        <v>38.825</v>
      </c>
      <c r="BL92" s="2">
        <v>8.27</v>
      </c>
      <c r="BM92" s="2">
        <v>10.1</v>
      </c>
      <c r="BN92" s="7">
        <f t="shared" si="22"/>
        <v>5035.667963683529</v>
      </c>
      <c r="BO92" s="1">
        <f t="shared" si="19"/>
        <v>13631.553177691312</v>
      </c>
    </row>
    <row r="93" spans="1:67" ht="12" customHeight="1">
      <c r="A93" s="167" t="s">
        <v>39</v>
      </c>
      <c r="B93" s="116" t="s">
        <v>565</v>
      </c>
      <c r="C93" s="49">
        <v>1</v>
      </c>
      <c r="D93" s="49">
        <v>1</v>
      </c>
      <c r="E93" s="37">
        <v>798.3</v>
      </c>
      <c r="F93" s="12">
        <v>0</v>
      </c>
      <c r="G93" s="1">
        <v>0</v>
      </c>
      <c r="H93" s="1">
        <v>0</v>
      </c>
      <c r="I93" s="1">
        <v>0</v>
      </c>
      <c r="J93" s="12">
        <v>0</v>
      </c>
      <c r="K93" s="1">
        <v>0</v>
      </c>
      <c r="L93" s="1">
        <v>30</v>
      </c>
      <c r="M93" s="12">
        <v>60</v>
      </c>
      <c r="N93" s="1">
        <v>0</v>
      </c>
      <c r="O93" s="20">
        <v>0</v>
      </c>
      <c r="P93" s="13">
        <v>0</v>
      </c>
      <c r="Q93" s="14">
        <v>0</v>
      </c>
      <c r="R93" s="8">
        <v>0</v>
      </c>
      <c r="S93" s="1">
        <v>0</v>
      </c>
      <c r="T93" s="17">
        <v>0</v>
      </c>
      <c r="U93" s="14">
        <v>0</v>
      </c>
      <c r="V93" s="11">
        <v>0</v>
      </c>
      <c r="W93" s="16">
        <v>0</v>
      </c>
      <c r="X93" s="17">
        <v>10</v>
      </c>
      <c r="Y93" s="13">
        <v>0</v>
      </c>
      <c r="Z93" s="15">
        <v>0</v>
      </c>
      <c r="AA93" s="16">
        <v>0</v>
      </c>
      <c r="AB93" s="1">
        <f>SUM(F93:AA93)</f>
        <v>100</v>
      </c>
      <c r="AC93" s="184">
        <v>0.38186243091131133</v>
      </c>
      <c r="AD93" s="184">
        <v>0.925463413336766</v>
      </c>
      <c r="AE93" s="151">
        <v>2</v>
      </c>
      <c r="AF93" s="11">
        <v>5</v>
      </c>
      <c r="AG93" s="16" t="s">
        <v>549</v>
      </c>
      <c r="AH93" s="16">
        <v>4</v>
      </c>
      <c r="AI93" s="159">
        <v>798.3</v>
      </c>
      <c r="AJ93" s="176">
        <v>800.09</v>
      </c>
      <c r="AK93" s="176">
        <v>96</v>
      </c>
      <c r="AL93" s="176">
        <v>1</v>
      </c>
      <c r="AM93" s="176">
        <v>3</v>
      </c>
      <c r="AN93" s="114" t="s">
        <v>222</v>
      </c>
      <c r="AO93" s="135">
        <v>15.540540540540501</v>
      </c>
      <c r="AP93" s="135">
        <v>0</v>
      </c>
      <c r="AQ93" s="135">
        <v>62.837837837837796</v>
      </c>
      <c r="AR93" s="135">
        <v>0</v>
      </c>
      <c r="AS93" s="135">
        <v>3.37837837837837</v>
      </c>
      <c r="AT93" s="135">
        <v>12.162162162162101</v>
      </c>
      <c r="AU93" s="135">
        <v>0</v>
      </c>
      <c r="AV93" s="135">
        <v>0</v>
      </c>
      <c r="AW93" s="135">
        <v>2.7027027027027</v>
      </c>
      <c r="AX93" s="135">
        <v>3.37837837837837</v>
      </c>
      <c r="AY93" s="135">
        <v>0</v>
      </c>
      <c r="AZ93" s="188">
        <f t="shared" si="17"/>
        <v>68.91891891891886</v>
      </c>
      <c r="BA93" s="60">
        <f t="shared" si="23"/>
        <v>5.666666666666691</v>
      </c>
      <c r="BB93" s="127">
        <f t="shared" si="24"/>
        <v>5.500000000000018</v>
      </c>
      <c r="BC93" s="57">
        <f t="shared" si="20"/>
        <v>81.75675675675667</v>
      </c>
      <c r="BD93" s="127">
        <f t="shared" si="16"/>
        <v>6.388621621621629</v>
      </c>
      <c r="BE93" s="127">
        <f t="shared" si="18"/>
        <v>0.5288117810803816</v>
      </c>
      <c r="BF93" s="27">
        <v>2.703</v>
      </c>
      <c r="BG93" s="27">
        <v>9.767</v>
      </c>
      <c r="BH93" s="33">
        <v>1.806</v>
      </c>
      <c r="BI93" s="2">
        <v>20.75</v>
      </c>
      <c r="BJ93" s="2">
        <v>21.18</v>
      </c>
      <c r="BK93" s="2">
        <f t="shared" si="21"/>
        <v>20.965</v>
      </c>
      <c r="BL93" s="2">
        <v>4.42</v>
      </c>
      <c r="BM93" s="2">
        <v>5.92</v>
      </c>
      <c r="BN93" s="7">
        <f t="shared" si="22"/>
        <v>5431.347150259067</v>
      </c>
      <c r="BO93" s="1">
        <f t="shared" si="19"/>
        <v>14680.931347150257</v>
      </c>
    </row>
    <row r="94" spans="1:67" ht="12" customHeight="1">
      <c r="A94" s="167" t="s">
        <v>118</v>
      </c>
      <c r="B94" s="116" t="s">
        <v>565</v>
      </c>
      <c r="C94" s="49">
        <v>1</v>
      </c>
      <c r="D94" s="49">
        <v>0</v>
      </c>
      <c r="E94" s="37">
        <v>798.3</v>
      </c>
      <c r="F94" s="12">
        <v>10</v>
      </c>
      <c r="G94" s="1">
        <v>0</v>
      </c>
      <c r="H94" s="1">
        <v>0</v>
      </c>
      <c r="I94" s="1">
        <v>0</v>
      </c>
      <c r="J94" s="12">
        <v>0</v>
      </c>
      <c r="K94" s="1">
        <v>0</v>
      </c>
      <c r="L94" s="1">
        <v>0</v>
      </c>
      <c r="M94" s="12">
        <v>50</v>
      </c>
      <c r="N94" s="1">
        <v>30</v>
      </c>
      <c r="O94" s="20">
        <v>0</v>
      </c>
      <c r="P94" s="13">
        <v>0</v>
      </c>
      <c r="Q94" s="14">
        <v>0</v>
      </c>
      <c r="R94" s="8">
        <v>0</v>
      </c>
      <c r="S94" s="1">
        <v>0</v>
      </c>
      <c r="T94" s="17">
        <v>0</v>
      </c>
      <c r="U94" s="14">
        <v>0</v>
      </c>
      <c r="V94" s="11">
        <v>0</v>
      </c>
      <c r="W94" s="16">
        <v>0</v>
      </c>
      <c r="X94" s="17">
        <v>10</v>
      </c>
      <c r="Y94" s="13">
        <v>0</v>
      </c>
      <c r="Z94" s="15">
        <v>0</v>
      </c>
      <c r="AA94" s="16">
        <v>0</v>
      </c>
      <c r="AB94" s="1">
        <f>SUM(F94:AA94)</f>
        <v>100</v>
      </c>
      <c r="AC94" s="4"/>
      <c r="AD94" s="4"/>
      <c r="AE94" s="151">
        <v>1</v>
      </c>
      <c r="AF94" s="11">
        <v>4</v>
      </c>
      <c r="AG94" s="16" t="s">
        <v>549</v>
      </c>
      <c r="AH94" s="16">
        <v>4</v>
      </c>
      <c r="AI94" s="160"/>
      <c r="AJ94" s="37"/>
      <c r="AK94" s="37"/>
      <c r="AL94" s="37"/>
      <c r="AM94" s="37"/>
      <c r="AN94" s="114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88"/>
      <c r="BA94" s="60"/>
      <c r="BB94" s="127"/>
      <c r="BC94" s="57"/>
      <c r="BD94" s="127"/>
      <c r="BE94" s="127"/>
      <c r="BF94" s="136"/>
      <c r="BG94" s="136"/>
      <c r="BH94" s="137"/>
      <c r="BI94" s="2"/>
      <c r="BJ94" s="2"/>
      <c r="BK94" s="2"/>
      <c r="BL94" s="2"/>
      <c r="BM94" s="2"/>
      <c r="BN94" s="7"/>
      <c r="BO94" s="1"/>
    </row>
    <row r="95" spans="1:67" ht="12" customHeight="1">
      <c r="A95" s="167" t="s">
        <v>40</v>
      </c>
      <c r="B95" s="116" t="s">
        <v>565</v>
      </c>
      <c r="C95" s="49">
        <v>1</v>
      </c>
      <c r="D95" s="49">
        <v>1</v>
      </c>
      <c r="E95" s="37">
        <v>798.9</v>
      </c>
      <c r="F95" s="12">
        <v>0</v>
      </c>
      <c r="G95" s="1">
        <v>0</v>
      </c>
      <c r="H95" s="1">
        <v>0</v>
      </c>
      <c r="I95" s="1">
        <v>0</v>
      </c>
      <c r="J95" s="12">
        <v>0</v>
      </c>
      <c r="K95" s="1">
        <v>0</v>
      </c>
      <c r="L95" s="1">
        <v>0</v>
      </c>
      <c r="M95" s="12">
        <v>0</v>
      </c>
      <c r="N95" s="1">
        <v>60</v>
      </c>
      <c r="O95" s="20">
        <v>0</v>
      </c>
      <c r="P95" s="13">
        <v>0</v>
      </c>
      <c r="Q95" s="14">
        <v>0</v>
      </c>
      <c r="R95" s="8">
        <v>0</v>
      </c>
      <c r="S95" s="1">
        <v>0</v>
      </c>
      <c r="T95" s="17">
        <v>0</v>
      </c>
      <c r="U95" s="14">
        <v>0</v>
      </c>
      <c r="V95" s="11">
        <v>0</v>
      </c>
      <c r="W95" s="16">
        <v>0</v>
      </c>
      <c r="X95" s="17">
        <v>30</v>
      </c>
      <c r="Y95" s="13">
        <v>0</v>
      </c>
      <c r="Z95" s="15">
        <v>10</v>
      </c>
      <c r="AA95" s="16">
        <v>0</v>
      </c>
      <c r="AB95" s="1">
        <f>SUM(F95:AA95)</f>
        <v>100</v>
      </c>
      <c r="AC95" s="4"/>
      <c r="AD95" s="4"/>
      <c r="AE95" s="151">
        <v>3</v>
      </c>
      <c r="AF95" s="11">
        <v>2</v>
      </c>
      <c r="AG95" s="16" t="s">
        <v>546</v>
      </c>
      <c r="AH95" s="16">
        <v>4</v>
      </c>
      <c r="AI95" s="159">
        <v>798.9</v>
      </c>
      <c r="AJ95" s="176">
        <v>800.09</v>
      </c>
      <c r="AK95" s="176">
        <v>96</v>
      </c>
      <c r="AL95" s="176">
        <v>1</v>
      </c>
      <c r="AM95" s="176">
        <v>3</v>
      </c>
      <c r="AN95" s="114" t="s">
        <v>223</v>
      </c>
      <c r="AO95" s="135">
        <v>70.3389830508474</v>
      </c>
      <c r="AP95" s="135">
        <v>0</v>
      </c>
      <c r="AQ95" s="135">
        <v>16.9491525423728</v>
      </c>
      <c r="AR95" s="135">
        <v>0</v>
      </c>
      <c r="AS95" s="135">
        <v>6.77966101694915</v>
      </c>
      <c r="AT95" s="135">
        <v>5.08474576271186</v>
      </c>
      <c r="AU95" s="135">
        <v>0</v>
      </c>
      <c r="AV95" s="135">
        <v>0</v>
      </c>
      <c r="AW95" s="135">
        <v>0.847457627118644</v>
      </c>
      <c r="AX95" s="135">
        <v>0</v>
      </c>
      <c r="AY95" s="135">
        <v>0</v>
      </c>
      <c r="AZ95" s="188">
        <f t="shared" si="17"/>
        <v>24.576271186440593</v>
      </c>
      <c r="BA95" s="60">
        <f t="shared" si="23"/>
        <v>4.8333333333333215</v>
      </c>
      <c r="BB95" s="127">
        <f t="shared" si="24"/>
        <v>15.857142857142847</v>
      </c>
      <c r="BC95" s="57">
        <f t="shared" si="20"/>
        <v>94.06779661016935</v>
      </c>
      <c r="BD95" s="127">
        <f t="shared" si="16"/>
        <v>4.248</v>
      </c>
      <c r="BE95" s="127">
        <f t="shared" si="18"/>
        <v>0</v>
      </c>
      <c r="BF95" s="27">
        <v>2.698</v>
      </c>
      <c r="BG95" s="27">
        <v>4.248</v>
      </c>
      <c r="BH95" s="33">
        <v>0.033</v>
      </c>
      <c r="BI95" s="2">
        <v>37.09</v>
      </c>
      <c r="BJ95" s="2">
        <v>37.13</v>
      </c>
      <c r="BK95" s="2">
        <f t="shared" si="21"/>
        <v>37.11</v>
      </c>
      <c r="BL95" s="2">
        <v>7.37</v>
      </c>
      <c r="BM95" s="2">
        <v>8.75</v>
      </c>
      <c r="BN95" s="7">
        <f>(BK95/(BL95-$BL$2))*1000</f>
        <v>5449.339207048458</v>
      </c>
      <c r="BO95" s="1">
        <f t="shared" si="19"/>
        <v>14702.31718061674</v>
      </c>
    </row>
    <row r="96" spans="1:67" ht="12" customHeight="1">
      <c r="A96" s="167" t="s">
        <v>41</v>
      </c>
      <c r="B96" s="116" t="s">
        <v>565</v>
      </c>
      <c r="C96" s="49">
        <v>1</v>
      </c>
      <c r="D96" s="49">
        <v>0</v>
      </c>
      <c r="E96" s="37">
        <v>800.5</v>
      </c>
      <c r="F96" s="12">
        <v>0</v>
      </c>
      <c r="G96" s="1">
        <v>0</v>
      </c>
      <c r="H96" s="1">
        <v>0</v>
      </c>
      <c r="I96" s="1">
        <v>0</v>
      </c>
      <c r="J96" s="12">
        <v>0</v>
      </c>
      <c r="K96" s="1">
        <v>0</v>
      </c>
      <c r="L96" s="1">
        <v>5</v>
      </c>
      <c r="M96" s="12">
        <v>45</v>
      </c>
      <c r="N96" s="1">
        <v>0</v>
      </c>
      <c r="O96" s="20">
        <v>0</v>
      </c>
      <c r="P96" s="13">
        <v>0</v>
      </c>
      <c r="Q96" s="14">
        <v>0</v>
      </c>
      <c r="R96" s="8">
        <v>0</v>
      </c>
      <c r="S96" s="1">
        <v>0</v>
      </c>
      <c r="T96" s="17">
        <v>15</v>
      </c>
      <c r="U96" s="14">
        <v>0</v>
      </c>
      <c r="V96" s="11">
        <v>0</v>
      </c>
      <c r="W96" s="16">
        <v>0</v>
      </c>
      <c r="X96" s="17">
        <v>35</v>
      </c>
      <c r="Y96" s="13">
        <v>0</v>
      </c>
      <c r="Z96" s="15">
        <v>0</v>
      </c>
      <c r="AA96" s="16">
        <v>0</v>
      </c>
      <c r="AB96" s="1">
        <f>SUM(F96:AA96)</f>
        <v>100</v>
      </c>
      <c r="AC96" s="4"/>
      <c r="AD96" s="4"/>
      <c r="AE96" s="151">
        <v>3</v>
      </c>
      <c r="AF96" s="11">
        <v>5</v>
      </c>
      <c r="AG96" s="16" t="s">
        <v>548</v>
      </c>
      <c r="AH96" s="16">
        <v>4</v>
      </c>
      <c r="AI96" s="160"/>
      <c r="AJ96" s="176">
        <v>800.09</v>
      </c>
      <c r="AK96" s="176">
        <v>96</v>
      </c>
      <c r="AL96" s="176">
        <v>1</v>
      </c>
      <c r="AM96" s="176">
        <v>3</v>
      </c>
      <c r="AN96" s="11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88"/>
      <c r="BA96" s="60"/>
      <c r="BB96" s="127"/>
      <c r="BC96" s="57"/>
      <c r="BD96" s="127"/>
      <c r="BE96" s="127"/>
      <c r="BF96" s="136"/>
      <c r="BG96" s="136"/>
      <c r="BH96" s="137"/>
      <c r="BI96" s="2"/>
      <c r="BJ96" s="2"/>
      <c r="BK96" s="2"/>
      <c r="BL96" s="2"/>
      <c r="BM96" s="2"/>
      <c r="BN96" s="7"/>
      <c r="BO96" s="1"/>
    </row>
    <row r="97" spans="1:67" ht="12" customHeight="1">
      <c r="A97" s="167" t="s">
        <v>42</v>
      </c>
      <c r="B97" s="116" t="s">
        <v>565</v>
      </c>
      <c r="C97" s="49">
        <v>1</v>
      </c>
      <c r="D97" s="49">
        <v>1</v>
      </c>
      <c r="E97" s="37">
        <v>800.9</v>
      </c>
      <c r="F97" s="12">
        <v>0</v>
      </c>
      <c r="G97" s="1">
        <v>0</v>
      </c>
      <c r="H97" s="1">
        <v>0</v>
      </c>
      <c r="I97" s="1">
        <v>0</v>
      </c>
      <c r="J97" s="12">
        <v>0</v>
      </c>
      <c r="K97" s="1">
        <v>0</v>
      </c>
      <c r="L97" s="25">
        <v>0</v>
      </c>
      <c r="M97" s="12">
        <v>40</v>
      </c>
      <c r="N97" s="1">
        <v>0</v>
      </c>
      <c r="O97" s="20">
        <v>0</v>
      </c>
      <c r="P97" s="13">
        <v>0</v>
      </c>
      <c r="Q97" s="14">
        <v>0</v>
      </c>
      <c r="R97" s="8">
        <v>0</v>
      </c>
      <c r="S97" s="1">
        <v>0</v>
      </c>
      <c r="T97" s="17">
        <v>50</v>
      </c>
      <c r="U97" s="14">
        <v>0</v>
      </c>
      <c r="V97" s="11">
        <v>0</v>
      </c>
      <c r="W97" s="16">
        <v>0</v>
      </c>
      <c r="X97" s="17">
        <v>10</v>
      </c>
      <c r="Y97" s="13">
        <v>0</v>
      </c>
      <c r="Z97" s="15">
        <v>0</v>
      </c>
      <c r="AA97" s="16">
        <v>0</v>
      </c>
      <c r="AB97" s="1">
        <f>SUM(F97:AA97)</f>
        <v>100</v>
      </c>
      <c r="AC97" s="4"/>
      <c r="AD97" s="4"/>
      <c r="AE97" s="151">
        <v>3</v>
      </c>
      <c r="AF97" s="11">
        <v>6</v>
      </c>
      <c r="AG97" s="16" t="s">
        <v>549</v>
      </c>
      <c r="AH97" s="16">
        <v>4</v>
      </c>
      <c r="AI97" s="159">
        <v>800.9</v>
      </c>
      <c r="AJ97" s="176">
        <v>800.09</v>
      </c>
      <c r="AK97" s="176">
        <v>96</v>
      </c>
      <c r="AL97" s="176">
        <v>1</v>
      </c>
      <c r="AM97" s="176">
        <v>3</v>
      </c>
      <c r="AN97" s="114" t="s">
        <v>224</v>
      </c>
      <c r="AO97" s="135">
        <v>31.182795698924696</v>
      </c>
      <c r="AP97" s="135">
        <v>0</v>
      </c>
      <c r="AQ97" s="135">
        <v>38.7096774193548</v>
      </c>
      <c r="AR97" s="135">
        <v>0</v>
      </c>
      <c r="AS97" s="135">
        <v>2.1505376344086</v>
      </c>
      <c r="AT97" s="135">
        <v>27.956989247311796</v>
      </c>
      <c r="AU97" s="135">
        <v>0</v>
      </c>
      <c r="AV97" s="135">
        <v>0</v>
      </c>
      <c r="AW97" s="135">
        <v>0</v>
      </c>
      <c r="AX97" s="135">
        <v>0</v>
      </c>
      <c r="AY97" s="135">
        <v>0</v>
      </c>
      <c r="AZ97" s="188">
        <f t="shared" si="17"/>
        <v>40.8602150537634</v>
      </c>
      <c r="BA97" s="60">
        <f t="shared" si="23"/>
        <v>1.4615384615384617</v>
      </c>
      <c r="BB97" s="127">
        <f t="shared" si="24"/>
        <v>2.576923076923077</v>
      </c>
      <c r="BC97" s="57">
        <f t="shared" si="20"/>
        <v>72.04301075268809</v>
      </c>
      <c r="BD97" s="127">
        <f t="shared" si="16"/>
        <v>9.53</v>
      </c>
      <c r="BE97" s="127">
        <f t="shared" si="18"/>
        <v>0</v>
      </c>
      <c r="BF97" s="128">
        <v>2.894</v>
      </c>
      <c r="BG97" s="128">
        <v>9.53</v>
      </c>
      <c r="BH97" s="139">
        <v>0.5</v>
      </c>
      <c r="BI97" s="2">
        <v>14.75</v>
      </c>
      <c r="BJ97" s="2">
        <v>14.97</v>
      </c>
      <c r="BK97" s="2">
        <f t="shared" si="21"/>
        <v>14.86</v>
      </c>
      <c r="BL97" s="2">
        <v>3.02</v>
      </c>
      <c r="BM97" s="2">
        <v>4.77</v>
      </c>
      <c r="BN97" s="7">
        <f aca="true" t="shared" si="25" ref="BN97:BN144">(BK97/(BL97-$BL$2))*1000</f>
        <v>6040.650406504064</v>
      </c>
      <c r="BO97" s="1">
        <f t="shared" si="19"/>
        <v>17481.642276422765</v>
      </c>
    </row>
    <row r="98" spans="1:67" ht="12" customHeight="1">
      <c r="A98" s="167" t="s">
        <v>43</v>
      </c>
      <c r="B98" s="116" t="s">
        <v>565</v>
      </c>
      <c r="C98" s="49">
        <v>1</v>
      </c>
      <c r="D98" s="49">
        <v>1</v>
      </c>
      <c r="E98" s="37">
        <v>801.4</v>
      </c>
      <c r="F98" s="12">
        <v>0</v>
      </c>
      <c r="G98" s="1">
        <v>0</v>
      </c>
      <c r="H98" s="1">
        <v>0</v>
      </c>
      <c r="I98" s="1">
        <v>0</v>
      </c>
      <c r="J98" s="12">
        <v>0</v>
      </c>
      <c r="K98" s="1">
        <v>0</v>
      </c>
      <c r="L98" s="25">
        <v>0</v>
      </c>
      <c r="M98" s="12">
        <v>80</v>
      </c>
      <c r="N98" s="1">
        <v>0</v>
      </c>
      <c r="O98" s="20">
        <v>0</v>
      </c>
      <c r="P98" s="13">
        <v>0</v>
      </c>
      <c r="Q98" s="14">
        <v>0</v>
      </c>
      <c r="R98" s="8">
        <v>0</v>
      </c>
      <c r="S98" s="1">
        <v>0</v>
      </c>
      <c r="T98" s="17">
        <v>0</v>
      </c>
      <c r="U98" s="14">
        <v>0</v>
      </c>
      <c r="V98" s="11">
        <v>0</v>
      </c>
      <c r="W98" s="16">
        <v>10</v>
      </c>
      <c r="X98" s="17">
        <v>10</v>
      </c>
      <c r="Y98" s="13">
        <v>0</v>
      </c>
      <c r="Z98" s="15">
        <v>0</v>
      </c>
      <c r="AA98" s="16">
        <v>0</v>
      </c>
      <c r="AB98" s="1">
        <f>SUM(F98:AA98)</f>
        <v>100</v>
      </c>
      <c r="AC98" s="184">
        <v>0.13997562398434088</v>
      </c>
      <c r="AD98" s="184">
        <v>0.06488502443630217</v>
      </c>
      <c r="AE98" s="151">
        <v>1</v>
      </c>
      <c r="AF98" s="11">
        <v>5</v>
      </c>
      <c r="AG98" s="16" t="s">
        <v>548</v>
      </c>
      <c r="AH98" s="16">
        <v>4</v>
      </c>
      <c r="AI98" s="159">
        <v>801.4</v>
      </c>
      <c r="AJ98" s="176">
        <v>800.09</v>
      </c>
      <c r="AK98" s="176">
        <v>96</v>
      </c>
      <c r="AL98" s="176">
        <v>1</v>
      </c>
      <c r="AM98" s="176">
        <v>3</v>
      </c>
      <c r="AN98" s="133" t="s">
        <v>225</v>
      </c>
      <c r="AO98" s="134">
        <v>14.6551724137931</v>
      </c>
      <c r="AP98" s="134">
        <v>0</v>
      </c>
      <c r="AQ98" s="134">
        <v>62.0689655172413</v>
      </c>
      <c r="AR98" s="134">
        <v>0</v>
      </c>
      <c r="AS98" s="134">
        <v>3.44827586206896</v>
      </c>
      <c r="AT98" s="134">
        <v>18.103448275862</v>
      </c>
      <c r="AU98" s="134">
        <v>0</v>
      </c>
      <c r="AV98" s="134">
        <v>0</v>
      </c>
      <c r="AW98" s="134">
        <v>1.72413793103448</v>
      </c>
      <c r="AX98" s="134">
        <v>0</v>
      </c>
      <c r="AY98" s="134">
        <v>0</v>
      </c>
      <c r="AZ98" s="188">
        <f t="shared" si="17"/>
        <v>67.24137931034474</v>
      </c>
      <c r="BA98" s="60">
        <f t="shared" si="23"/>
        <v>3.7142857142857237</v>
      </c>
      <c r="BB98" s="127">
        <f t="shared" si="24"/>
        <v>4.043478260869575</v>
      </c>
      <c r="BC98" s="57">
        <f t="shared" si="20"/>
        <v>80.17241379310336</v>
      </c>
      <c r="BD98" s="127">
        <f t="shared" si="16"/>
        <v>6.219</v>
      </c>
      <c r="BE98" s="127">
        <f t="shared" si="18"/>
        <v>0</v>
      </c>
      <c r="BF98" s="27">
        <v>2.699</v>
      </c>
      <c r="BG98" s="27">
        <v>6.219</v>
      </c>
      <c r="BH98" s="33">
        <v>0.039</v>
      </c>
      <c r="BI98" s="2">
        <v>39.01</v>
      </c>
      <c r="BJ98" s="2">
        <v>39.32</v>
      </c>
      <c r="BK98" s="2">
        <f t="shared" si="21"/>
        <v>39.165</v>
      </c>
      <c r="BL98" s="2">
        <v>7.37</v>
      </c>
      <c r="BM98" s="2">
        <v>8.87</v>
      </c>
      <c r="BN98" s="7">
        <f t="shared" si="25"/>
        <v>5751.101321585902</v>
      </c>
      <c r="BO98" s="1">
        <f t="shared" si="19"/>
        <v>15522.22246696035</v>
      </c>
    </row>
    <row r="99" spans="1:67" ht="12" customHeight="1">
      <c r="A99" s="167" t="s">
        <v>44</v>
      </c>
      <c r="B99" s="116" t="s">
        <v>565</v>
      </c>
      <c r="C99" s="49">
        <v>1</v>
      </c>
      <c r="D99" s="49">
        <v>1</v>
      </c>
      <c r="E99" s="37">
        <v>802.4</v>
      </c>
      <c r="F99" s="12">
        <v>0</v>
      </c>
      <c r="G99" s="1">
        <v>0</v>
      </c>
      <c r="H99" s="1">
        <v>0</v>
      </c>
      <c r="I99" s="1">
        <v>0</v>
      </c>
      <c r="J99" s="12">
        <v>0</v>
      </c>
      <c r="K99" s="1">
        <v>0</v>
      </c>
      <c r="L99" s="1">
        <v>5</v>
      </c>
      <c r="M99" s="12">
        <v>85</v>
      </c>
      <c r="N99" s="1">
        <v>0</v>
      </c>
      <c r="O99" s="20">
        <v>0</v>
      </c>
      <c r="P99" s="13">
        <v>0</v>
      </c>
      <c r="Q99" s="14">
        <v>0</v>
      </c>
      <c r="R99" s="8">
        <v>5</v>
      </c>
      <c r="S99" s="1">
        <v>0</v>
      </c>
      <c r="T99" s="17">
        <v>0</v>
      </c>
      <c r="U99" s="14">
        <v>0</v>
      </c>
      <c r="V99" s="11">
        <v>0</v>
      </c>
      <c r="W99" s="16">
        <v>0</v>
      </c>
      <c r="X99" s="17">
        <v>5</v>
      </c>
      <c r="Y99" s="13">
        <v>0</v>
      </c>
      <c r="Z99" s="15">
        <v>0</v>
      </c>
      <c r="AA99" s="16">
        <v>0</v>
      </c>
      <c r="AB99" s="1">
        <f>SUM(F99:AA99)</f>
        <v>100</v>
      </c>
      <c r="AC99" s="184">
        <v>0.17431854505194572</v>
      </c>
      <c r="AD99" s="184">
        <v>0.07433471040341467</v>
      </c>
      <c r="AE99" s="151">
        <v>1</v>
      </c>
      <c r="AF99" s="11">
        <v>5</v>
      </c>
      <c r="AG99" s="16" t="s">
        <v>548</v>
      </c>
      <c r="AH99" s="16">
        <v>4</v>
      </c>
      <c r="AI99" s="159">
        <v>802.4</v>
      </c>
      <c r="AJ99" s="176">
        <v>803.78</v>
      </c>
      <c r="AK99" s="176">
        <v>97</v>
      </c>
      <c r="AL99" s="176">
        <v>0</v>
      </c>
      <c r="AM99" s="176">
        <v>3</v>
      </c>
      <c r="AN99" s="114" t="s">
        <v>226</v>
      </c>
      <c r="AO99" s="135">
        <v>7.43243243243243</v>
      </c>
      <c r="AP99" s="135">
        <v>0</v>
      </c>
      <c r="AQ99" s="135">
        <v>76.3513513513513</v>
      </c>
      <c r="AR99" s="135">
        <v>0</v>
      </c>
      <c r="AS99" s="135">
        <v>1.35135135135135</v>
      </c>
      <c r="AT99" s="135">
        <v>12.162162162162101</v>
      </c>
      <c r="AU99" s="135">
        <v>0</v>
      </c>
      <c r="AV99" s="135">
        <v>0</v>
      </c>
      <c r="AW99" s="135">
        <v>0.675675675675675</v>
      </c>
      <c r="AX99" s="135">
        <v>0</v>
      </c>
      <c r="AY99" s="135">
        <v>2.0270270270270196</v>
      </c>
      <c r="AZ99" s="188">
        <f t="shared" si="17"/>
        <v>78.37837837837833</v>
      </c>
      <c r="BA99" s="60">
        <f t="shared" si="23"/>
        <v>6.444444444444473</v>
      </c>
      <c r="BB99" s="127">
        <f t="shared" si="24"/>
        <v>6.631578947368449</v>
      </c>
      <c r="BC99" s="57">
        <f t="shared" si="20"/>
        <v>85.13513513513509</v>
      </c>
      <c r="BD99" s="127">
        <f t="shared" si="16"/>
        <v>1.715</v>
      </c>
      <c r="BE99" s="127">
        <f t="shared" si="18"/>
        <v>0</v>
      </c>
      <c r="BF99" s="27">
        <v>2.7</v>
      </c>
      <c r="BG99" s="27">
        <v>1.715</v>
      </c>
      <c r="BH99" s="33">
        <v>0.022</v>
      </c>
      <c r="BI99" s="2">
        <v>53.15</v>
      </c>
      <c r="BJ99" s="2">
        <v>53.43</v>
      </c>
      <c r="BK99" s="2">
        <f t="shared" si="21"/>
        <v>53.29</v>
      </c>
      <c r="BL99" s="2">
        <v>9.8</v>
      </c>
      <c r="BM99" s="2">
        <v>11.75</v>
      </c>
      <c r="BN99" s="7">
        <f t="shared" si="25"/>
        <v>5767.316017316017</v>
      </c>
      <c r="BO99" s="1">
        <f t="shared" si="19"/>
        <v>15571.753246753246</v>
      </c>
    </row>
    <row r="100" spans="1:67" ht="12" customHeight="1">
      <c r="A100" s="167" t="s">
        <v>45</v>
      </c>
      <c r="B100" s="116" t="s">
        <v>565</v>
      </c>
      <c r="C100" s="49">
        <v>1</v>
      </c>
      <c r="D100" s="49">
        <v>1</v>
      </c>
      <c r="E100" s="37">
        <v>804.9</v>
      </c>
      <c r="F100" s="12">
        <v>20</v>
      </c>
      <c r="G100" s="1">
        <v>0</v>
      </c>
      <c r="H100" s="1">
        <v>0</v>
      </c>
      <c r="I100" s="1">
        <v>20</v>
      </c>
      <c r="J100" s="12">
        <v>0</v>
      </c>
      <c r="K100" s="1">
        <v>0</v>
      </c>
      <c r="L100" s="1">
        <v>0</v>
      </c>
      <c r="M100" s="12">
        <v>10</v>
      </c>
      <c r="N100" s="1">
        <v>40</v>
      </c>
      <c r="O100" s="20">
        <v>0</v>
      </c>
      <c r="P100" s="13">
        <v>0</v>
      </c>
      <c r="Q100" s="14">
        <v>0</v>
      </c>
      <c r="R100" s="8">
        <v>0</v>
      </c>
      <c r="S100" s="1">
        <v>0</v>
      </c>
      <c r="T100" s="17">
        <v>0</v>
      </c>
      <c r="U100" s="14">
        <v>0</v>
      </c>
      <c r="V100" s="11">
        <v>0</v>
      </c>
      <c r="W100" s="16">
        <v>0</v>
      </c>
      <c r="X100" s="17">
        <v>10</v>
      </c>
      <c r="Y100" s="13">
        <v>0</v>
      </c>
      <c r="Z100" s="15">
        <v>0</v>
      </c>
      <c r="AA100" s="16">
        <v>0</v>
      </c>
      <c r="AB100" s="1">
        <f>SUM(F100:AA100)</f>
        <v>100</v>
      </c>
      <c r="AC100" s="184">
        <v>0.18043887521810129</v>
      </c>
      <c r="AD100" s="184">
        <v>0.10850180029003417</v>
      </c>
      <c r="AE100" s="151">
        <v>3</v>
      </c>
      <c r="AF100" s="11">
        <v>5</v>
      </c>
      <c r="AG100" s="16" t="s">
        <v>548</v>
      </c>
      <c r="AH100" s="16">
        <v>4</v>
      </c>
      <c r="AI100" s="159">
        <v>804.9</v>
      </c>
      <c r="AJ100" s="176">
        <v>803.78</v>
      </c>
      <c r="AK100" s="176">
        <v>97</v>
      </c>
      <c r="AL100" s="176">
        <v>0</v>
      </c>
      <c r="AM100" s="176">
        <v>3</v>
      </c>
      <c r="AN100" s="114" t="s">
        <v>227</v>
      </c>
      <c r="AO100" s="135">
        <v>16.551724137931</v>
      </c>
      <c r="AP100" s="135">
        <v>0</v>
      </c>
      <c r="AQ100" s="135">
        <v>59.310344827586206</v>
      </c>
      <c r="AR100" s="135">
        <v>0</v>
      </c>
      <c r="AS100" s="135">
        <v>4.13793103448275</v>
      </c>
      <c r="AT100" s="135">
        <v>17.9310344827586</v>
      </c>
      <c r="AU100" s="135">
        <v>0</v>
      </c>
      <c r="AV100" s="135">
        <v>0</v>
      </c>
      <c r="AW100" s="135">
        <v>1.3793103448275799</v>
      </c>
      <c r="AX100" s="135">
        <v>0.689655172413793</v>
      </c>
      <c r="AY100" s="135">
        <v>0</v>
      </c>
      <c r="AZ100" s="188">
        <f t="shared" si="17"/>
        <v>64.82758620689653</v>
      </c>
      <c r="BA100" s="60">
        <f t="shared" si="23"/>
        <v>3.6153846153846185</v>
      </c>
      <c r="BB100" s="127">
        <f t="shared" si="24"/>
        <v>4.142857142857146</v>
      </c>
      <c r="BC100" s="57">
        <f t="shared" si="20"/>
        <v>79.99999999999996</v>
      </c>
      <c r="BD100" s="127">
        <f t="shared" si="16"/>
        <v>11.704344827586207</v>
      </c>
      <c r="BE100" s="127">
        <f t="shared" si="18"/>
        <v>0.05892300530896277</v>
      </c>
      <c r="BF100" s="27">
        <v>2.704</v>
      </c>
      <c r="BG100" s="138">
        <v>12.394</v>
      </c>
      <c r="BH100" s="33">
        <v>13.186</v>
      </c>
      <c r="BI100" s="2">
        <v>36.22</v>
      </c>
      <c r="BJ100" s="2">
        <v>36.18</v>
      </c>
      <c r="BK100" s="2">
        <f t="shared" si="21"/>
        <v>36.2</v>
      </c>
      <c r="BL100" s="2">
        <v>8.47</v>
      </c>
      <c r="BM100" s="2">
        <v>10.02</v>
      </c>
      <c r="BN100" s="7">
        <f t="shared" si="25"/>
        <v>4576.485461441214</v>
      </c>
      <c r="BO100" s="1">
        <f t="shared" si="19"/>
        <v>12374.816687737044</v>
      </c>
    </row>
    <row r="101" spans="1:67" ht="12" customHeight="1">
      <c r="A101" s="167" t="s">
        <v>18</v>
      </c>
      <c r="B101" s="116" t="s">
        <v>565</v>
      </c>
      <c r="C101" s="49">
        <v>1</v>
      </c>
      <c r="D101" s="49">
        <v>1</v>
      </c>
      <c r="E101" s="37">
        <v>805.9</v>
      </c>
      <c r="F101" s="12">
        <v>0</v>
      </c>
      <c r="G101" s="1">
        <v>0</v>
      </c>
      <c r="H101" s="1">
        <v>0</v>
      </c>
      <c r="I101" s="1">
        <v>0</v>
      </c>
      <c r="J101" s="12">
        <v>0</v>
      </c>
      <c r="K101" s="1">
        <v>0</v>
      </c>
      <c r="L101" s="1">
        <v>5</v>
      </c>
      <c r="M101" s="12">
        <v>80</v>
      </c>
      <c r="N101" s="1">
        <v>0</v>
      </c>
      <c r="O101" s="20">
        <v>0</v>
      </c>
      <c r="P101" s="13">
        <v>0</v>
      </c>
      <c r="Q101" s="14">
        <v>0</v>
      </c>
      <c r="R101" s="8">
        <v>5</v>
      </c>
      <c r="S101" s="1">
        <v>0</v>
      </c>
      <c r="T101" s="17">
        <v>0</v>
      </c>
      <c r="U101" s="14">
        <v>0</v>
      </c>
      <c r="V101" s="11">
        <v>0</v>
      </c>
      <c r="W101" s="16">
        <v>0</v>
      </c>
      <c r="X101" s="17">
        <v>10</v>
      </c>
      <c r="Y101" s="13">
        <v>0</v>
      </c>
      <c r="Z101" s="15">
        <v>0</v>
      </c>
      <c r="AA101" s="16">
        <v>0</v>
      </c>
      <c r="AB101" s="1">
        <f>SUM(F101:AA101)</f>
        <v>100</v>
      </c>
      <c r="AC101" s="184">
        <v>0.22424570304149263</v>
      </c>
      <c r="AD101" s="184">
        <v>0.09998551406379824</v>
      </c>
      <c r="AE101" s="151">
        <v>1</v>
      </c>
      <c r="AF101" s="11">
        <v>5</v>
      </c>
      <c r="AG101" s="16" t="s">
        <v>548</v>
      </c>
      <c r="AH101" s="16">
        <v>4</v>
      </c>
      <c r="AI101" s="159">
        <v>805.9</v>
      </c>
      <c r="AJ101" s="176">
        <v>807.61</v>
      </c>
      <c r="AK101" s="176">
        <v>100</v>
      </c>
      <c r="AL101" s="176">
        <v>0</v>
      </c>
      <c r="AM101" s="176">
        <v>0</v>
      </c>
      <c r="AN101" s="133" t="s">
        <v>228</v>
      </c>
      <c r="AO101" s="134">
        <v>15.8415841584158</v>
      </c>
      <c r="AP101" s="134">
        <v>0</v>
      </c>
      <c r="AQ101" s="134">
        <v>47.5247524752475</v>
      </c>
      <c r="AR101" s="134">
        <v>0</v>
      </c>
      <c r="AS101" s="134">
        <v>2.9702970297029703</v>
      </c>
      <c r="AT101" s="134">
        <v>5.9405940594059405</v>
      </c>
      <c r="AU101" s="134">
        <v>7.92079207920792</v>
      </c>
      <c r="AV101" s="134">
        <v>0</v>
      </c>
      <c r="AW101" s="134">
        <v>1.98019801980198</v>
      </c>
      <c r="AX101" s="134">
        <v>17.8217821782178</v>
      </c>
      <c r="AY101" s="134">
        <v>0</v>
      </c>
      <c r="AZ101" s="188">
        <f t="shared" si="17"/>
        <v>52.475247524752454</v>
      </c>
      <c r="BA101" s="60">
        <f t="shared" si="23"/>
        <v>8.83333333333333</v>
      </c>
      <c r="BB101" s="127">
        <f t="shared" si="24"/>
        <v>4.1874999999999964</v>
      </c>
      <c r="BC101" s="57">
        <f t="shared" si="20"/>
        <v>66.33663366336627</v>
      </c>
      <c r="BD101" s="127">
        <v>0.01</v>
      </c>
      <c r="BE101" s="127">
        <f>AX101/BD101</f>
        <v>1782.1782178217798</v>
      </c>
      <c r="BF101" s="27">
        <v>2.709</v>
      </c>
      <c r="BG101" s="138">
        <v>17.303</v>
      </c>
      <c r="BH101" s="33">
        <v>9.063</v>
      </c>
      <c r="BI101" s="2">
        <v>32.87</v>
      </c>
      <c r="BJ101" s="2">
        <v>33.19</v>
      </c>
      <c r="BK101" s="2">
        <f t="shared" si="21"/>
        <v>33.03</v>
      </c>
      <c r="BL101" s="2">
        <v>7.87</v>
      </c>
      <c r="BM101" s="2">
        <v>9.7</v>
      </c>
      <c r="BN101" s="7">
        <f t="shared" si="25"/>
        <v>4518.467852257181</v>
      </c>
      <c r="BO101" s="1">
        <f t="shared" si="19"/>
        <v>12240.529411764704</v>
      </c>
    </row>
    <row r="102" spans="1:67" ht="12" customHeight="1">
      <c r="A102" s="167" t="s">
        <v>114</v>
      </c>
      <c r="B102" s="116" t="s">
        <v>565</v>
      </c>
      <c r="C102" s="49">
        <v>1</v>
      </c>
      <c r="D102" s="49">
        <v>1</v>
      </c>
      <c r="E102" s="37">
        <v>805.9</v>
      </c>
      <c r="F102" s="12">
        <v>0</v>
      </c>
      <c r="G102" s="1">
        <v>0</v>
      </c>
      <c r="H102" s="1">
        <v>0</v>
      </c>
      <c r="I102" s="1">
        <v>0</v>
      </c>
      <c r="J102" s="12">
        <v>0</v>
      </c>
      <c r="K102" s="1">
        <v>0</v>
      </c>
      <c r="L102" s="1">
        <v>0</v>
      </c>
      <c r="M102" s="12">
        <v>80</v>
      </c>
      <c r="N102" s="1">
        <v>0</v>
      </c>
      <c r="O102" s="20">
        <v>0</v>
      </c>
      <c r="P102" s="13">
        <v>0</v>
      </c>
      <c r="Q102" s="14">
        <v>0</v>
      </c>
      <c r="R102" s="8">
        <v>0</v>
      </c>
      <c r="S102" s="1">
        <v>0</v>
      </c>
      <c r="T102" s="17">
        <v>0</v>
      </c>
      <c r="U102" s="14">
        <v>0</v>
      </c>
      <c r="V102" s="11">
        <v>0</v>
      </c>
      <c r="W102" s="16">
        <v>0</v>
      </c>
      <c r="X102" s="17">
        <v>20</v>
      </c>
      <c r="Y102" s="13">
        <v>0</v>
      </c>
      <c r="Z102" s="15">
        <v>0</v>
      </c>
      <c r="AA102" s="16">
        <v>0</v>
      </c>
      <c r="AB102" s="1">
        <f>SUM(F102:AA102)</f>
        <v>100</v>
      </c>
      <c r="AC102" s="184">
        <v>0.22621555583033595</v>
      </c>
      <c r="AD102" s="184">
        <v>0.11137234909739435</v>
      </c>
      <c r="AE102" s="151">
        <v>3</v>
      </c>
      <c r="AF102" s="11">
        <v>5</v>
      </c>
      <c r="AG102" s="16" t="s">
        <v>548</v>
      </c>
      <c r="AH102" s="16">
        <v>4</v>
      </c>
      <c r="AI102" s="159">
        <v>805.9</v>
      </c>
      <c r="AJ102" s="176">
        <v>807.61</v>
      </c>
      <c r="AK102" s="176">
        <v>100</v>
      </c>
      <c r="AL102" s="176">
        <v>0</v>
      </c>
      <c r="AM102" s="176">
        <v>0</v>
      </c>
      <c r="AN102" s="114" t="s">
        <v>229</v>
      </c>
      <c r="AO102" s="135">
        <v>25.3846153846153</v>
      </c>
      <c r="AP102" s="135">
        <v>0</v>
      </c>
      <c r="AQ102" s="135">
        <v>41.538461538461505</v>
      </c>
      <c r="AR102" s="135">
        <v>0</v>
      </c>
      <c r="AS102" s="135">
        <v>2.3076923076923</v>
      </c>
      <c r="AT102" s="135">
        <v>5.38461538461538</v>
      </c>
      <c r="AU102" s="135">
        <v>13.076923076923</v>
      </c>
      <c r="AV102" s="135">
        <v>0</v>
      </c>
      <c r="AW102" s="135">
        <v>6.15384615384615</v>
      </c>
      <c r="AX102" s="135">
        <v>6.15384615384615</v>
      </c>
      <c r="AY102" s="135">
        <v>0</v>
      </c>
      <c r="AZ102" s="188">
        <f t="shared" si="17"/>
        <v>49.99999999999996</v>
      </c>
      <c r="BA102" s="60">
        <f t="shared" si="23"/>
        <v>9.285714285714285</v>
      </c>
      <c r="BB102" s="127">
        <f t="shared" si="24"/>
        <v>2.812500000000005</v>
      </c>
      <c r="BC102" s="57">
        <f t="shared" si="20"/>
        <v>69.23076923076911</v>
      </c>
      <c r="BD102" s="127">
        <f>BG102-AX102</f>
        <v>12.95915384615385</v>
      </c>
      <c r="BE102" s="127">
        <f t="shared" si="18"/>
        <v>0.474864811923855</v>
      </c>
      <c r="BF102" s="27">
        <v>2.707</v>
      </c>
      <c r="BG102" s="138">
        <v>19.113</v>
      </c>
      <c r="BH102" s="33">
        <v>10.583</v>
      </c>
      <c r="BI102" s="2">
        <v>36.75</v>
      </c>
      <c r="BJ102" s="2">
        <v>36.78</v>
      </c>
      <c r="BK102" s="2">
        <f t="shared" si="21"/>
        <v>36.765</v>
      </c>
      <c r="BL102" s="2">
        <v>9.35</v>
      </c>
      <c r="BM102" s="2">
        <v>10.97</v>
      </c>
      <c r="BN102" s="7">
        <f t="shared" si="25"/>
        <v>4182.59385665529</v>
      </c>
      <c r="BO102" s="1">
        <f t="shared" si="19"/>
        <v>11322.281569965871</v>
      </c>
    </row>
    <row r="103" spans="1:67" ht="12" customHeight="1">
      <c r="A103" s="167" t="s">
        <v>46</v>
      </c>
      <c r="B103" s="116" t="s">
        <v>565</v>
      </c>
      <c r="C103" s="49">
        <v>1</v>
      </c>
      <c r="D103" s="49">
        <v>1</v>
      </c>
      <c r="E103" s="37">
        <v>809</v>
      </c>
      <c r="F103" s="12">
        <v>0</v>
      </c>
      <c r="G103" s="1">
        <v>0</v>
      </c>
      <c r="H103" s="1">
        <v>0</v>
      </c>
      <c r="I103" s="1">
        <v>0</v>
      </c>
      <c r="J103" s="12">
        <v>40</v>
      </c>
      <c r="K103" s="1">
        <v>0</v>
      </c>
      <c r="L103" s="1">
        <v>0</v>
      </c>
      <c r="M103" s="12">
        <v>0</v>
      </c>
      <c r="N103" s="1">
        <v>25</v>
      </c>
      <c r="O103" s="20">
        <v>0</v>
      </c>
      <c r="P103" s="13">
        <v>0</v>
      </c>
      <c r="Q103" s="14">
        <v>0</v>
      </c>
      <c r="R103" s="8">
        <v>10</v>
      </c>
      <c r="S103" s="1">
        <v>0</v>
      </c>
      <c r="T103" s="17">
        <v>0</v>
      </c>
      <c r="U103" s="14">
        <v>0</v>
      </c>
      <c r="V103" s="11">
        <v>5</v>
      </c>
      <c r="W103" s="16">
        <v>10</v>
      </c>
      <c r="X103" s="17">
        <v>10</v>
      </c>
      <c r="Y103" s="13">
        <v>0</v>
      </c>
      <c r="Z103" s="15">
        <v>0</v>
      </c>
      <c r="AA103" s="16">
        <v>0</v>
      </c>
      <c r="AB103" s="1">
        <f>SUM(F103:AA103)</f>
        <v>100</v>
      </c>
      <c r="AC103" s="4"/>
      <c r="AD103" s="4"/>
      <c r="AE103" s="151">
        <v>3</v>
      </c>
      <c r="AF103" s="11">
        <v>3</v>
      </c>
      <c r="AG103" s="16" t="s">
        <v>548</v>
      </c>
      <c r="AH103" s="16">
        <v>4</v>
      </c>
      <c r="AI103" s="159">
        <v>809</v>
      </c>
      <c r="AJ103" s="176">
        <v>807.61</v>
      </c>
      <c r="AK103" s="176">
        <v>100</v>
      </c>
      <c r="AL103" s="176">
        <v>0</v>
      </c>
      <c r="AM103" s="176">
        <v>0</v>
      </c>
      <c r="AN103" s="114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88"/>
      <c r="BA103" s="60"/>
      <c r="BB103" s="127"/>
      <c r="BC103" s="57"/>
      <c r="BD103" s="127"/>
      <c r="BE103" s="127"/>
      <c r="BF103" s="27">
        <v>2.718</v>
      </c>
      <c r="BG103" s="138">
        <v>12.998</v>
      </c>
      <c r="BH103" s="33">
        <v>1.074</v>
      </c>
      <c r="BI103" s="2">
        <v>35.66</v>
      </c>
      <c r="BJ103" s="2">
        <v>36.09</v>
      </c>
      <c r="BK103" s="2">
        <f t="shared" si="21"/>
        <v>35.875</v>
      </c>
      <c r="BL103" s="2">
        <v>7.92</v>
      </c>
      <c r="BM103" s="2">
        <v>9.62</v>
      </c>
      <c r="BN103" s="7">
        <f t="shared" si="25"/>
        <v>4874.320652173913</v>
      </c>
      <c r="BO103" s="1">
        <f t="shared" si="19"/>
        <v>13248.403532608696</v>
      </c>
    </row>
    <row r="104" spans="1:67" ht="12" customHeight="1">
      <c r="A104" s="167" t="s">
        <v>47</v>
      </c>
      <c r="B104" s="116" t="s">
        <v>565</v>
      </c>
      <c r="C104" s="49">
        <v>1</v>
      </c>
      <c r="D104" s="49">
        <v>1</v>
      </c>
      <c r="E104" s="37">
        <v>810.7</v>
      </c>
      <c r="F104" s="12">
        <v>50</v>
      </c>
      <c r="G104" s="1">
        <v>20</v>
      </c>
      <c r="H104" s="1">
        <v>0</v>
      </c>
      <c r="I104" s="1">
        <v>10</v>
      </c>
      <c r="J104" s="12">
        <v>20</v>
      </c>
      <c r="K104" s="1">
        <v>0</v>
      </c>
      <c r="L104" s="1">
        <v>0</v>
      </c>
      <c r="M104" s="12">
        <v>0</v>
      </c>
      <c r="N104" s="1">
        <v>0</v>
      </c>
      <c r="O104" s="20">
        <v>0</v>
      </c>
      <c r="P104" s="13">
        <v>0</v>
      </c>
      <c r="Q104" s="14">
        <v>0</v>
      </c>
      <c r="R104" s="8">
        <v>0</v>
      </c>
      <c r="S104" s="1">
        <v>0</v>
      </c>
      <c r="T104" s="17">
        <v>0</v>
      </c>
      <c r="U104" s="14">
        <v>0</v>
      </c>
      <c r="V104" s="11">
        <v>0</v>
      </c>
      <c r="W104" s="16">
        <v>0</v>
      </c>
      <c r="X104" s="17">
        <v>0</v>
      </c>
      <c r="Y104" s="13">
        <v>0</v>
      </c>
      <c r="Z104" s="15">
        <v>0</v>
      </c>
      <c r="AA104" s="16">
        <v>0</v>
      </c>
      <c r="AB104" s="1">
        <f>SUM(F104:AA104)</f>
        <v>100</v>
      </c>
      <c r="AC104" s="184">
        <v>0.4433524600384014</v>
      </c>
      <c r="AD104" s="184">
        <v>0.1805993468962049</v>
      </c>
      <c r="AE104" s="151">
        <v>1</v>
      </c>
      <c r="AF104" s="11">
        <v>5</v>
      </c>
      <c r="AG104" s="16" t="s">
        <v>549</v>
      </c>
      <c r="AH104" s="16">
        <v>4</v>
      </c>
      <c r="AI104" s="159">
        <v>810.7</v>
      </c>
      <c r="AJ104" s="176">
        <v>811.05</v>
      </c>
      <c r="AK104" s="176">
        <v>97</v>
      </c>
      <c r="AL104" s="176">
        <v>0</v>
      </c>
      <c r="AM104" s="176">
        <v>3</v>
      </c>
      <c r="AN104" s="114" t="s">
        <v>230</v>
      </c>
      <c r="AO104" s="135">
        <v>18.8524590163934</v>
      </c>
      <c r="AP104" s="135">
        <v>0</v>
      </c>
      <c r="AQ104" s="135">
        <v>73.7704918032786</v>
      </c>
      <c r="AR104" s="135">
        <v>0</v>
      </c>
      <c r="AS104" s="135">
        <v>0</v>
      </c>
      <c r="AT104" s="135">
        <v>7.377049180327861</v>
      </c>
      <c r="AU104" s="135">
        <v>0</v>
      </c>
      <c r="AV104" s="135">
        <v>0</v>
      </c>
      <c r="AW104" s="135">
        <v>0</v>
      </c>
      <c r="AX104" s="135">
        <v>0</v>
      </c>
      <c r="AY104" s="135">
        <v>0</v>
      </c>
      <c r="AZ104" s="188">
        <f t="shared" si="17"/>
        <v>73.7704918032786</v>
      </c>
      <c r="BA104" s="60">
        <f t="shared" si="23"/>
        <v>10</v>
      </c>
      <c r="BB104" s="127">
        <f t="shared" si="24"/>
        <v>12.555555555555552</v>
      </c>
      <c r="BC104" s="57">
        <f t="shared" si="20"/>
        <v>92.622950819672</v>
      </c>
      <c r="BD104" s="127">
        <f aca="true" t="shared" si="26" ref="BD104:BD110">BG104-AX104</f>
        <v>1.507</v>
      </c>
      <c r="BE104" s="127">
        <f t="shared" si="18"/>
        <v>0</v>
      </c>
      <c r="BF104" s="27">
        <v>2.703</v>
      </c>
      <c r="BG104" s="27">
        <v>1.507</v>
      </c>
      <c r="BH104" s="33">
        <v>0.018</v>
      </c>
      <c r="BI104" s="2">
        <v>44.95</v>
      </c>
      <c r="BJ104" s="2">
        <v>44.91</v>
      </c>
      <c r="BK104" s="2">
        <f t="shared" si="21"/>
        <v>44.93</v>
      </c>
      <c r="BL104" s="2">
        <v>8.47</v>
      </c>
      <c r="BM104" s="2">
        <v>9.77</v>
      </c>
      <c r="BN104" s="7">
        <f t="shared" si="25"/>
        <v>5680.15170670038</v>
      </c>
      <c r="BO104" s="1">
        <f t="shared" si="19"/>
        <v>15353.450063211125</v>
      </c>
    </row>
    <row r="105" spans="1:67" ht="12" customHeight="1">
      <c r="A105" s="167" t="s">
        <v>115</v>
      </c>
      <c r="B105" s="116" t="s">
        <v>565</v>
      </c>
      <c r="C105" s="49">
        <v>1</v>
      </c>
      <c r="D105" s="49">
        <v>1</v>
      </c>
      <c r="E105" s="37">
        <v>812.2</v>
      </c>
      <c r="F105" s="12">
        <v>0</v>
      </c>
      <c r="G105" s="1">
        <v>5</v>
      </c>
      <c r="H105" s="1">
        <v>0</v>
      </c>
      <c r="I105" s="1">
        <v>5</v>
      </c>
      <c r="J105" s="12">
        <v>0</v>
      </c>
      <c r="K105" s="1">
        <v>0</v>
      </c>
      <c r="L105" s="1">
        <v>5</v>
      </c>
      <c r="M105" s="12">
        <v>55</v>
      </c>
      <c r="N105" s="1">
        <v>0</v>
      </c>
      <c r="O105" s="20">
        <v>0</v>
      </c>
      <c r="P105" s="13">
        <v>0</v>
      </c>
      <c r="Q105" s="14">
        <v>0</v>
      </c>
      <c r="R105" s="8">
        <v>0</v>
      </c>
      <c r="S105" s="1">
        <v>0</v>
      </c>
      <c r="T105" s="17">
        <v>5</v>
      </c>
      <c r="U105" s="14">
        <v>0</v>
      </c>
      <c r="V105" s="11">
        <v>5</v>
      </c>
      <c r="W105" s="16">
        <v>20</v>
      </c>
      <c r="X105" s="17">
        <v>0</v>
      </c>
      <c r="Y105" s="13">
        <v>0</v>
      </c>
      <c r="Z105" s="15">
        <v>0</v>
      </c>
      <c r="AA105" s="16">
        <v>0</v>
      </c>
      <c r="AB105" s="1">
        <f>SUM(F105:AA105)</f>
        <v>100</v>
      </c>
      <c r="AC105" s="184">
        <v>0.23026860323879744</v>
      </c>
      <c r="AD105" s="184">
        <v>0.4712660889951495</v>
      </c>
      <c r="AE105" s="151">
        <v>1</v>
      </c>
      <c r="AF105" s="11">
        <v>5</v>
      </c>
      <c r="AG105" s="16" t="s">
        <v>548</v>
      </c>
      <c r="AH105" s="16">
        <v>4</v>
      </c>
      <c r="AI105" s="159">
        <v>812.2</v>
      </c>
      <c r="AJ105" s="176">
        <v>811.05</v>
      </c>
      <c r="AK105" s="176">
        <v>97</v>
      </c>
      <c r="AL105" s="176">
        <v>0</v>
      </c>
      <c r="AM105" s="176">
        <v>3</v>
      </c>
      <c r="AN105" s="133" t="s">
        <v>231</v>
      </c>
      <c r="AO105" s="134">
        <v>11.3821138211382</v>
      </c>
      <c r="AP105" s="134">
        <v>0</v>
      </c>
      <c r="AQ105" s="134">
        <v>73.170731707317</v>
      </c>
      <c r="AR105" s="134">
        <v>0</v>
      </c>
      <c r="AS105" s="134">
        <v>1.6260162601626</v>
      </c>
      <c r="AT105" s="134">
        <v>10.5691056910569</v>
      </c>
      <c r="AU105" s="134">
        <v>0</v>
      </c>
      <c r="AV105" s="134">
        <v>0</v>
      </c>
      <c r="AW105" s="134">
        <v>0.8130081300813</v>
      </c>
      <c r="AX105" s="134">
        <v>0</v>
      </c>
      <c r="AY105" s="134">
        <v>2.4390243902439</v>
      </c>
      <c r="AZ105" s="188">
        <f t="shared" si="17"/>
        <v>75.6097560975609</v>
      </c>
      <c r="BA105" s="60">
        <f t="shared" si="23"/>
        <v>7.153846153846155</v>
      </c>
      <c r="BB105" s="127">
        <f t="shared" si="24"/>
        <v>7.571428571428572</v>
      </c>
      <c r="BC105" s="57">
        <f t="shared" si="20"/>
        <v>86.17886178861781</v>
      </c>
      <c r="BD105" s="127">
        <f t="shared" si="26"/>
        <v>4.382</v>
      </c>
      <c r="BE105" s="127">
        <f t="shared" si="18"/>
        <v>0</v>
      </c>
      <c r="BF105" s="27">
        <v>2.7</v>
      </c>
      <c r="BG105" s="27">
        <v>4.382</v>
      </c>
      <c r="BH105" s="33">
        <v>0.023</v>
      </c>
      <c r="BI105" s="2">
        <v>33.6</v>
      </c>
      <c r="BJ105" s="2">
        <v>33.8</v>
      </c>
      <c r="BK105" s="2">
        <f t="shared" si="21"/>
        <v>33.7</v>
      </c>
      <c r="BL105" s="2">
        <v>6.72</v>
      </c>
      <c r="BM105" s="2">
        <v>8.05</v>
      </c>
      <c r="BN105" s="7">
        <f t="shared" si="25"/>
        <v>5470.779220779221</v>
      </c>
      <c r="BO105" s="1">
        <f t="shared" si="19"/>
        <v>14771.103896103898</v>
      </c>
    </row>
    <row r="106" spans="1:67" ht="12" customHeight="1">
      <c r="A106" s="167" t="s">
        <v>244</v>
      </c>
      <c r="B106" s="116" t="s">
        <v>565</v>
      </c>
      <c r="C106" s="49">
        <v>1</v>
      </c>
      <c r="D106" s="49">
        <v>1</v>
      </c>
      <c r="E106" s="37">
        <v>813.1</v>
      </c>
      <c r="F106" s="12">
        <v>0</v>
      </c>
      <c r="G106" s="1">
        <v>0</v>
      </c>
      <c r="H106" s="1">
        <v>0</v>
      </c>
      <c r="I106" s="1">
        <v>0</v>
      </c>
      <c r="J106" s="12">
        <v>10</v>
      </c>
      <c r="K106" s="1">
        <v>0</v>
      </c>
      <c r="L106" s="1">
        <v>0</v>
      </c>
      <c r="M106" s="12">
        <v>0</v>
      </c>
      <c r="N106" s="1">
        <v>65</v>
      </c>
      <c r="O106" s="20">
        <v>0</v>
      </c>
      <c r="P106" s="13">
        <v>0</v>
      </c>
      <c r="Q106" s="14">
        <v>0</v>
      </c>
      <c r="R106" s="8">
        <v>0</v>
      </c>
      <c r="S106" s="1">
        <v>0</v>
      </c>
      <c r="T106" s="17">
        <v>0</v>
      </c>
      <c r="U106" s="14">
        <v>0</v>
      </c>
      <c r="V106" s="11">
        <v>0</v>
      </c>
      <c r="W106" s="16">
        <v>0</v>
      </c>
      <c r="X106" s="17">
        <v>25</v>
      </c>
      <c r="Y106" s="13">
        <v>0</v>
      </c>
      <c r="Z106" s="15">
        <v>0</v>
      </c>
      <c r="AA106" s="16">
        <v>0</v>
      </c>
      <c r="AB106" s="1">
        <f>SUM(F106:AA106)</f>
        <v>100</v>
      </c>
      <c r="AC106" s="4"/>
      <c r="AD106" s="4"/>
      <c r="AE106" s="151">
        <v>3</v>
      </c>
      <c r="AF106" s="11">
        <v>3</v>
      </c>
      <c r="AG106" s="16" t="s">
        <v>549</v>
      </c>
      <c r="AH106" s="16">
        <v>4</v>
      </c>
      <c r="AI106" s="159">
        <v>813.1</v>
      </c>
      <c r="AJ106" s="176">
        <v>811.05</v>
      </c>
      <c r="AK106" s="176">
        <v>97</v>
      </c>
      <c r="AL106" s="176">
        <v>0</v>
      </c>
      <c r="AM106" s="176">
        <v>3</v>
      </c>
      <c r="AN106" s="68" t="s">
        <v>232</v>
      </c>
      <c r="AO106" s="209">
        <v>35.593220338983</v>
      </c>
      <c r="AP106" s="209">
        <v>0</v>
      </c>
      <c r="AQ106" s="209">
        <v>45.762711864406704</v>
      </c>
      <c r="AR106" s="209">
        <v>0</v>
      </c>
      <c r="AS106" s="209">
        <v>2.54237288135593</v>
      </c>
      <c r="AT106" s="209">
        <v>11.016949152542301</v>
      </c>
      <c r="AU106" s="209">
        <v>0</v>
      </c>
      <c r="AV106" s="209">
        <v>0</v>
      </c>
      <c r="AW106" s="209">
        <v>3.38983050847457</v>
      </c>
      <c r="AX106" s="209">
        <v>0</v>
      </c>
      <c r="AY106" s="209">
        <v>1.69491525423728</v>
      </c>
      <c r="AZ106" s="203">
        <f t="shared" si="17"/>
        <v>51.6949152542372</v>
      </c>
      <c r="BA106" s="204">
        <f t="shared" si="23"/>
        <v>4.692307692307715</v>
      </c>
      <c r="BB106" s="202">
        <f t="shared" si="24"/>
        <v>5.823529411764729</v>
      </c>
      <c r="BC106" s="205">
        <f t="shared" si="20"/>
        <v>83.89830508474563</v>
      </c>
      <c r="BD106" s="202">
        <f t="shared" si="26"/>
        <v>0.979</v>
      </c>
      <c r="BE106" s="202">
        <f t="shared" si="18"/>
        <v>0</v>
      </c>
      <c r="BF106" s="206">
        <v>2.69</v>
      </c>
      <c r="BG106" s="27">
        <v>0.979</v>
      </c>
      <c r="BH106" s="33">
        <v>0.006</v>
      </c>
      <c r="BI106" s="2">
        <v>54.71</v>
      </c>
      <c r="BJ106" s="2">
        <v>54.32</v>
      </c>
      <c r="BK106" s="2">
        <f t="shared" si="21"/>
        <v>54.515</v>
      </c>
      <c r="BL106" s="2">
        <v>9.55</v>
      </c>
      <c r="BM106" s="2">
        <v>11.07</v>
      </c>
      <c r="BN106" s="7">
        <f t="shared" si="25"/>
        <v>6063.959955506118</v>
      </c>
      <c r="BO106" s="1">
        <f t="shared" si="19"/>
        <v>16312.052280311456</v>
      </c>
    </row>
    <row r="107" spans="1:67" ht="12" customHeight="1">
      <c r="A107" s="167" t="s">
        <v>116</v>
      </c>
      <c r="B107" s="116" t="s">
        <v>565</v>
      </c>
      <c r="C107" s="49">
        <v>1</v>
      </c>
      <c r="D107" s="49">
        <v>1</v>
      </c>
      <c r="E107" s="37">
        <v>813.5</v>
      </c>
      <c r="F107" s="12">
        <v>0</v>
      </c>
      <c r="G107" s="1">
        <v>15</v>
      </c>
      <c r="H107" s="1">
        <v>0</v>
      </c>
      <c r="I107" s="1">
        <v>0</v>
      </c>
      <c r="J107" s="12">
        <v>15</v>
      </c>
      <c r="K107" s="1">
        <v>0</v>
      </c>
      <c r="L107" s="1">
        <v>15</v>
      </c>
      <c r="M107" s="12">
        <v>0</v>
      </c>
      <c r="N107" s="1">
        <v>0</v>
      </c>
      <c r="O107" s="20">
        <v>0</v>
      </c>
      <c r="P107" s="13">
        <v>0</v>
      </c>
      <c r="Q107" s="14">
        <v>0</v>
      </c>
      <c r="R107" s="8">
        <v>0</v>
      </c>
      <c r="S107" s="1">
        <v>0</v>
      </c>
      <c r="T107" s="17">
        <v>0</v>
      </c>
      <c r="U107" s="14">
        <v>0</v>
      </c>
      <c r="V107" s="11">
        <v>20</v>
      </c>
      <c r="W107" s="16">
        <v>0</v>
      </c>
      <c r="X107" s="17">
        <v>25</v>
      </c>
      <c r="Y107" s="13">
        <v>0</v>
      </c>
      <c r="Z107" s="15">
        <v>10</v>
      </c>
      <c r="AA107" s="16">
        <v>0</v>
      </c>
      <c r="AB107" s="1">
        <f>SUM(F107:AA107)</f>
        <v>100</v>
      </c>
      <c r="AC107" s="4"/>
      <c r="AD107" s="4"/>
      <c r="AE107" s="151">
        <v>2</v>
      </c>
      <c r="AF107" s="11">
        <v>4</v>
      </c>
      <c r="AG107" s="16" t="s">
        <v>549</v>
      </c>
      <c r="AH107" s="16">
        <v>4</v>
      </c>
      <c r="AI107" s="159">
        <v>813.5</v>
      </c>
      <c r="AJ107" s="176">
        <v>814.91</v>
      </c>
      <c r="AK107" s="176">
        <v>95</v>
      </c>
      <c r="AL107" s="176">
        <v>2</v>
      </c>
      <c r="AM107" s="176">
        <v>4</v>
      </c>
      <c r="AN107" s="68" t="s">
        <v>233</v>
      </c>
      <c r="AO107" s="209">
        <v>12.3893805309734</v>
      </c>
      <c r="AP107" s="209">
        <v>0</v>
      </c>
      <c r="AQ107" s="209">
        <v>69.9115044247787</v>
      </c>
      <c r="AR107" s="209">
        <v>0</v>
      </c>
      <c r="AS107" s="209">
        <v>0</v>
      </c>
      <c r="AT107" s="209">
        <v>13.2743362831858</v>
      </c>
      <c r="AU107" s="209">
        <v>0</v>
      </c>
      <c r="AV107" s="209">
        <v>0</v>
      </c>
      <c r="AW107" s="209">
        <v>3.5398230088495497</v>
      </c>
      <c r="AX107" s="209">
        <v>0</v>
      </c>
      <c r="AY107" s="209">
        <v>0.884955752212389</v>
      </c>
      <c r="AZ107" s="203">
        <f t="shared" si="17"/>
        <v>73.45132743362825</v>
      </c>
      <c r="BA107" s="204">
        <f t="shared" si="23"/>
        <v>5.533333333333345</v>
      </c>
      <c r="BB107" s="202">
        <f t="shared" si="24"/>
        <v>4.894736842105271</v>
      </c>
      <c r="BC107" s="205">
        <f t="shared" si="20"/>
        <v>82.3008849557521</v>
      </c>
      <c r="BD107" s="202">
        <f t="shared" si="26"/>
        <v>4.916</v>
      </c>
      <c r="BE107" s="202">
        <f t="shared" si="18"/>
        <v>0</v>
      </c>
      <c r="BF107" s="206">
        <v>2.694</v>
      </c>
      <c r="BG107" s="27">
        <v>4.916</v>
      </c>
      <c r="BH107" s="33">
        <v>0.025</v>
      </c>
      <c r="BI107" s="2">
        <v>36.03</v>
      </c>
      <c r="BJ107" s="2">
        <v>36.01</v>
      </c>
      <c r="BK107" s="2">
        <f t="shared" si="21"/>
        <v>36.019999999999996</v>
      </c>
      <c r="BL107" s="2">
        <v>7.2</v>
      </c>
      <c r="BM107" s="2">
        <v>8.82</v>
      </c>
      <c r="BN107" s="7">
        <f t="shared" si="25"/>
        <v>5424.698795180721</v>
      </c>
      <c r="BO107" s="1">
        <f t="shared" si="19"/>
        <v>14614.138554216863</v>
      </c>
    </row>
    <row r="108" spans="1:67" ht="12" customHeight="1">
      <c r="A108" s="167" t="s">
        <v>245</v>
      </c>
      <c r="B108" s="116" t="s">
        <v>565</v>
      </c>
      <c r="C108" s="49">
        <v>1</v>
      </c>
      <c r="D108" s="49">
        <v>1</v>
      </c>
      <c r="E108" s="37">
        <v>815</v>
      </c>
      <c r="F108" s="12">
        <v>40</v>
      </c>
      <c r="G108" s="1">
        <v>0</v>
      </c>
      <c r="H108" s="1">
        <v>0</v>
      </c>
      <c r="I108" s="1">
        <v>0</v>
      </c>
      <c r="J108" s="12">
        <v>0</v>
      </c>
      <c r="K108" s="1">
        <v>0</v>
      </c>
      <c r="L108" s="1">
        <v>20</v>
      </c>
      <c r="M108" s="12">
        <v>0</v>
      </c>
      <c r="N108" s="1">
        <v>0</v>
      </c>
      <c r="O108" s="20">
        <v>0</v>
      </c>
      <c r="P108" s="13">
        <v>0</v>
      </c>
      <c r="Q108" s="14">
        <v>0</v>
      </c>
      <c r="R108" s="8">
        <v>0</v>
      </c>
      <c r="S108" s="1">
        <v>0</v>
      </c>
      <c r="T108" s="17">
        <v>10</v>
      </c>
      <c r="U108" s="14">
        <v>0</v>
      </c>
      <c r="V108" s="11">
        <v>5</v>
      </c>
      <c r="W108" s="16">
        <v>0</v>
      </c>
      <c r="X108" s="17">
        <v>15</v>
      </c>
      <c r="Y108" s="13">
        <v>0</v>
      </c>
      <c r="Z108" s="15">
        <v>10</v>
      </c>
      <c r="AA108" s="16">
        <v>0</v>
      </c>
      <c r="AB108" s="1">
        <f>SUM(F108:AA108)</f>
        <v>100</v>
      </c>
      <c r="AC108" s="184">
        <v>0.9956744144959553</v>
      </c>
      <c r="AD108" s="184">
        <v>0.6585967481662737</v>
      </c>
      <c r="AE108" s="151">
        <v>2</v>
      </c>
      <c r="AF108" s="11">
        <v>5</v>
      </c>
      <c r="AG108" s="16" t="s">
        <v>549</v>
      </c>
      <c r="AH108" s="16">
        <v>4</v>
      </c>
      <c r="AI108" s="159">
        <v>815</v>
      </c>
      <c r="AJ108" s="176">
        <v>814.91</v>
      </c>
      <c r="AK108" s="176">
        <v>95</v>
      </c>
      <c r="AL108" s="176">
        <v>2</v>
      </c>
      <c r="AM108" s="176">
        <v>4</v>
      </c>
      <c r="AN108" s="207" t="s">
        <v>234</v>
      </c>
      <c r="AO108" s="208">
        <v>0</v>
      </c>
      <c r="AP108" s="208">
        <v>0</v>
      </c>
      <c r="AQ108" s="208">
        <v>71.82</v>
      </c>
      <c r="AR108" s="208">
        <v>0</v>
      </c>
      <c r="AS108" s="208">
        <v>0.91</v>
      </c>
      <c r="AT108" s="208">
        <v>26.36</v>
      </c>
      <c r="AU108" s="208">
        <v>0</v>
      </c>
      <c r="AV108" s="208">
        <v>0</v>
      </c>
      <c r="AW108" s="208">
        <v>0.91</v>
      </c>
      <c r="AX108" s="208">
        <v>0</v>
      </c>
      <c r="AY108" s="208">
        <v>0</v>
      </c>
      <c r="AZ108" s="203">
        <f t="shared" si="17"/>
        <v>73.63999999999999</v>
      </c>
      <c r="BA108" s="204">
        <f t="shared" si="23"/>
        <v>2.7936267071320176</v>
      </c>
      <c r="BB108" s="202">
        <v>2.667033370003667</v>
      </c>
      <c r="BC108" s="205">
        <v>72.73</v>
      </c>
      <c r="BD108" s="202">
        <v>3.235</v>
      </c>
      <c r="BE108" s="202">
        <v>0</v>
      </c>
      <c r="BF108" s="206">
        <v>2.7</v>
      </c>
      <c r="BG108" s="27">
        <v>3.235</v>
      </c>
      <c r="BH108" s="33">
        <v>0.018</v>
      </c>
      <c r="BI108" s="2">
        <v>42.27</v>
      </c>
      <c r="BJ108" s="2">
        <v>42.4</v>
      </c>
      <c r="BK108" s="2">
        <f t="shared" si="21"/>
        <v>42.335</v>
      </c>
      <c r="BL108" s="2">
        <v>8.37</v>
      </c>
      <c r="BM108" s="2">
        <v>9.9</v>
      </c>
      <c r="BN108" s="7">
        <f t="shared" si="25"/>
        <v>5420.6145966709355</v>
      </c>
      <c r="BO108" s="1">
        <f t="shared" si="19"/>
        <v>14635.659411011527</v>
      </c>
    </row>
    <row r="109" spans="1:67" ht="12" customHeight="1">
      <c r="A109" s="167" t="s">
        <v>246</v>
      </c>
      <c r="B109" s="116" t="s">
        <v>565</v>
      </c>
      <c r="C109" s="49">
        <v>1</v>
      </c>
      <c r="D109" s="49">
        <v>1</v>
      </c>
      <c r="E109" s="37">
        <v>815.3</v>
      </c>
      <c r="F109" s="12">
        <v>40</v>
      </c>
      <c r="G109" s="1">
        <v>10</v>
      </c>
      <c r="H109" s="1">
        <v>0</v>
      </c>
      <c r="I109" s="1">
        <v>0</v>
      </c>
      <c r="J109" s="12">
        <v>0</v>
      </c>
      <c r="K109" s="1">
        <v>0</v>
      </c>
      <c r="L109" s="1">
        <v>0</v>
      </c>
      <c r="M109" s="12">
        <v>20</v>
      </c>
      <c r="N109" s="1">
        <v>0</v>
      </c>
      <c r="O109" s="20">
        <v>0</v>
      </c>
      <c r="P109" s="13">
        <v>0</v>
      </c>
      <c r="Q109" s="14">
        <v>0</v>
      </c>
      <c r="R109" s="8">
        <v>0</v>
      </c>
      <c r="S109" s="1">
        <v>0</v>
      </c>
      <c r="T109" s="17">
        <v>0</v>
      </c>
      <c r="U109" s="14">
        <v>5</v>
      </c>
      <c r="V109" s="11">
        <v>5</v>
      </c>
      <c r="W109" s="16">
        <v>15</v>
      </c>
      <c r="X109" s="17">
        <v>5</v>
      </c>
      <c r="Y109" s="13">
        <v>0</v>
      </c>
      <c r="Z109" s="15">
        <v>0</v>
      </c>
      <c r="AA109" s="16">
        <v>0</v>
      </c>
      <c r="AB109" s="1">
        <f>SUM(F109:AA109)</f>
        <v>100</v>
      </c>
      <c r="AC109" s="4"/>
      <c r="AD109" s="4"/>
      <c r="AE109" s="151">
        <v>2</v>
      </c>
      <c r="AF109" s="11">
        <v>4</v>
      </c>
      <c r="AG109" s="16" t="s">
        <v>549</v>
      </c>
      <c r="AH109" s="16">
        <v>4</v>
      </c>
      <c r="AI109" s="159">
        <v>815.3</v>
      </c>
      <c r="AJ109" s="176">
        <v>814.91</v>
      </c>
      <c r="AK109" s="176">
        <v>95</v>
      </c>
      <c r="AL109" s="176">
        <v>2</v>
      </c>
      <c r="AM109" s="176">
        <v>4</v>
      </c>
      <c r="AN109" s="68" t="s">
        <v>235</v>
      </c>
      <c r="AO109" s="209">
        <v>14.7826086956521</v>
      </c>
      <c r="AP109" s="209">
        <v>0</v>
      </c>
      <c r="AQ109" s="209">
        <v>60.8695652173913</v>
      </c>
      <c r="AR109" s="209">
        <v>0</v>
      </c>
      <c r="AS109" s="209">
        <v>5.21739130434782</v>
      </c>
      <c r="AT109" s="209">
        <v>13.9130434782608</v>
      </c>
      <c r="AU109" s="209">
        <v>1.7391304347826</v>
      </c>
      <c r="AV109" s="209">
        <v>0</v>
      </c>
      <c r="AW109" s="209">
        <v>3.4782608695652097</v>
      </c>
      <c r="AX109" s="209">
        <v>0</v>
      </c>
      <c r="AY109" s="209">
        <v>0</v>
      </c>
      <c r="AZ109" s="203">
        <f t="shared" si="17"/>
        <v>69.56521739130432</v>
      </c>
      <c r="BA109" s="204">
        <f t="shared" si="23"/>
        <v>5.000000000000023</v>
      </c>
      <c r="BB109" s="202">
        <f t="shared" si="24"/>
        <v>4.227272727272742</v>
      </c>
      <c r="BC109" s="205">
        <f t="shared" si="20"/>
        <v>80.86956521739121</v>
      </c>
      <c r="BD109" s="202">
        <f t="shared" si="26"/>
        <v>1.709</v>
      </c>
      <c r="BE109" s="202">
        <f t="shared" si="18"/>
        <v>0</v>
      </c>
      <c r="BF109" s="206">
        <v>2.7</v>
      </c>
      <c r="BG109" s="27">
        <v>1.709</v>
      </c>
      <c r="BH109" s="33">
        <v>0.01</v>
      </c>
      <c r="BI109" s="2">
        <v>34.23</v>
      </c>
      <c r="BJ109" s="2">
        <v>34.44</v>
      </c>
      <c r="BK109" s="2">
        <f t="shared" si="21"/>
        <v>34.334999999999994</v>
      </c>
      <c r="BL109" s="2">
        <v>6.57</v>
      </c>
      <c r="BM109" s="2">
        <v>7.97</v>
      </c>
      <c r="BN109" s="7">
        <f t="shared" si="25"/>
        <v>5712.978369384358</v>
      </c>
      <c r="BO109" s="1">
        <f t="shared" si="19"/>
        <v>15425.041597337768</v>
      </c>
    </row>
    <row r="110" spans="1:67" ht="12" customHeight="1">
      <c r="A110" s="167" t="s">
        <v>247</v>
      </c>
      <c r="B110" s="116" t="s">
        <v>565</v>
      </c>
      <c r="C110" s="49">
        <v>1</v>
      </c>
      <c r="D110" s="49">
        <v>1</v>
      </c>
      <c r="E110" s="37">
        <v>817.5</v>
      </c>
      <c r="F110" s="12">
        <v>30</v>
      </c>
      <c r="G110" s="1">
        <v>5</v>
      </c>
      <c r="H110" s="1">
        <v>0</v>
      </c>
      <c r="I110" s="1">
        <v>0</v>
      </c>
      <c r="J110" s="12">
        <v>0</v>
      </c>
      <c r="K110" s="1">
        <v>0</v>
      </c>
      <c r="L110" s="1">
        <v>20</v>
      </c>
      <c r="M110" s="12">
        <v>0</v>
      </c>
      <c r="N110" s="1">
        <v>20</v>
      </c>
      <c r="O110" s="20">
        <v>0</v>
      </c>
      <c r="P110" s="13">
        <v>0</v>
      </c>
      <c r="Q110" s="14">
        <v>5</v>
      </c>
      <c r="R110" s="8">
        <v>10</v>
      </c>
      <c r="S110" s="1">
        <v>0</v>
      </c>
      <c r="T110" s="17">
        <v>0</v>
      </c>
      <c r="U110" s="14">
        <v>0</v>
      </c>
      <c r="V110" s="11">
        <v>0</v>
      </c>
      <c r="W110" s="16">
        <v>5</v>
      </c>
      <c r="X110" s="17">
        <v>5</v>
      </c>
      <c r="Y110" s="13">
        <v>0</v>
      </c>
      <c r="Z110" s="15">
        <v>0</v>
      </c>
      <c r="AA110" s="16">
        <v>0</v>
      </c>
      <c r="AB110" s="1">
        <f>SUM(F110:AA110)</f>
        <v>100</v>
      </c>
      <c r="AC110" s="4"/>
      <c r="AD110" s="4"/>
      <c r="AE110" s="151">
        <v>2</v>
      </c>
      <c r="AF110" s="11">
        <v>4</v>
      </c>
      <c r="AG110" s="16" t="s">
        <v>549</v>
      </c>
      <c r="AH110" s="16">
        <v>4</v>
      </c>
      <c r="AI110" s="159">
        <v>817.5</v>
      </c>
      <c r="AJ110" s="176">
        <v>818.95</v>
      </c>
      <c r="AK110" s="176">
        <v>95</v>
      </c>
      <c r="AL110" s="176">
        <v>2</v>
      </c>
      <c r="AM110" s="176">
        <v>3</v>
      </c>
      <c r="AN110" s="114" t="s">
        <v>236</v>
      </c>
      <c r="AO110" s="135">
        <v>23.7623762376237</v>
      </c>
      <c r="AP110" s="135">
        <v>0</v>
      </c>
      <c r="AQ110" s="135">
        <v>66.3366336633663</v>
      </c>
      <c r="AR110" s="135">
        <v>0</v>
      </c>
      <c r="AS110" s="135">
        <v>3.96039603960396</v>
      </c>
      <c r="AT110" s="135">
        <v>2.9702970297029703</v>
      </c>
      <c r="AU110" s="135">
        <v>0</v>
      </c>
      <c r="AV110" s="135">
        <v>0</v>
      </c>
      <c r="AW110" s="135">
        <v>2.9702970297029703</v>
      </c>
      <c r="AX110" s="135">
        <v>0</v>
      </c>
      <c r="AY110" s="135">
        <v>0</v>
      </c>
      <c r="AZ110" s="188">
        <f t="shared" si="17"/>
        <v>73.26732673267324</v>
      </c>
      <c r="BA110" s="60">
        <f t="shared" si="23"/>
        <v>24.666666666666657</v>
      </c>
      <c r="BB110" s="127">
        <f t="shared" si="24"/>
        <v>15.833333333333316</v>
      </c>
      <c r="BC110" s="57">
        <f t="shared" si="20"/>
        <v>94.05940594059396</v>
      </c>
      <c r="BD110" s="127">
        <f t="shared" si="26"/>
        <v>1.061</v>
      </c>
      <c r="BE110" s="127">
        <f t="shared" si="18"/>
        <v>0</v>
      </c>
      <c r="BF110" s="27">
        <v>2.691</v>
      </c>
      <c r="BG110" s="27">
        <v>1.061</v>
      </c>
      <c r="BH110" s="33">
        <v>0.019</v>
      </c>
      <c r="BI110" s="2">
        <v>38.45</v>
      </c>
      <c r="BJ110" s="2">
        <v>38.57</v>
      </c>
      <c r="BK110" s="2">
        <f t="shared" si="21"/>
        <v>38.510000000000005</v>
      </c>
      <c r="BL110" s="2">
        <v>7.55</v>
      </c>
      <c r="BM110" s="2">
        <v>8.9</v>
      </c>
      <c r="BN110" s="7">
        <f t="shared" si="25"/>
        <v>5509.298998569386</v>
      </c>
      <c r="BO110" s="1">
        <f t="shared" si="19"/>
        <v>14825.523605150216</v>
      </c>
    </row>
    <row r="111" spans="1:67" ht="12" customHeight="1">
      <c r="A111" s="167" t="s">
        <v>248</v>
      </c>
      <c r="B111" s="116" t="s">
        <v>565</v>
      </c>
      <c r="C111" s="49">
        <v>1</v>
      </c>
      <c r="D111" s="49">
        <v>0</v>
      </c>
      <c r="E111" s="37">
        <v>819</v>
      </c>
      <c r="F111" s="12">
        <v>0</v>
      </c>
      <c r="G111" s="1">
        <v>0</v>
      </c>
      <c r="H111" s="1">
        <v>0</v>
      </c>
      <c r="I111" s="1">
        <v>0</v>
      </c>
      <c r="J111" s="12">
        <v>0</v>
      </c>
      <c r="K111" s="1">
        <v>0</v>
      </c>
      <c r="L111" s="1">
        <v>0</v>
      </c>
      <c r="M111" s="12">
        <v>0</v>
      </c>
      <c r="N111" s="1">
        <v>20</v>
      </c>
      <c r="O111" s="20">
        <v>0</v>
      </c>
      <c r="P111" s="13">
        <v>0</v>
      </c>
      <c r="Q111" s="14">
        <v>0</v>
      </c>
      <c r="R111" s="8">
        <v>5</v>
      </c>
      <c r="S111" s="1">
        <v>0</v>
      </c>
      <c r="T111" s="17">
        <v>0</v>
      </c>
      <c r="U111" s="14">
        <v>0</v>
      </c>
      <c r="V111" s="11">
        <v>0</v>
      </c>
      <c r="W111" s="16">
        <v>0</v>
      </c>
      <c r="X111" s="17">
        <v>0</v>
      </c>
      <c r="Y111" s="13">
        <v>75</v>
      </c>
      <c r="Z111" s="15">
        <v>0</v>
      </c>
      <c r="AA111" s="16">
        <v>0</v>
      </c>
      <c r="AB111" s="1">
        <f>SUM(F111:AA111)</f>
        <v>100</v>
      </c>
      <c r="AC111" s="4"/>
      <c r="AD111" s="4"/>
      <c r="AE111" s="151">
        <v>1</v>
      </c>
      <c r="AF111" s="11">
        <v>2</v>
      </c>
      <c r="AG111" s="16" t="s">
        <v>546</v>
      </c>
      <c r="AH111" s="16">
        <v>4</v>
      </c>
      <c r="AI111" s="160"/>
      <c r="AJ111" s="176"/>
      <c r="AK111" s="176">
        <v>95</v>
      </c>
      <c r="AL111" s="176">
        <v>2</v>
      </c>
      <c r="AM111" s="176">
        <v>3</v>
      </c>
      <c r="AN111" s="114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88"/>
      <c r="BA111" s="60"/>
      <c r="BB111" s="127"/>
      <c r="BC111" s="57"/>
      <c r="BD111" s="127"/>
      <c r="BE111" s="127"/>
      <c r="BF111" s="1"/>
      <c r="BG111" s="1"/>
      <c r="BH111" s="129"/>
      <c r="BI111" s="2">
        <v>31.62</v>
      </c>
      <c r="BJ111" s="2">
        <v>31.58</v>
      </c>
      <c r="BK111" s="2">
        <f t="shared" si="21"/>
        <v>31.6</v>
      </c>
      <c r="BL111" s="2">
        <v>5.87</v>
      </c>
      <c r="BM111" s="2">
        <v>7.25</v>
      </c>
      <c r="BN111" s="7">
        <f t="shared" si="25"/>
        <v>5951.035781544256</v>
      </c>
      <c r="BO111" s="1"/>
    </row>
    <row r="112" spans="1:67" ht="12" customHeight="1">
      <c r="A112" s="167" t="s">
        <v>249</v>
      </c>
      <c r="B112" s="116" t="s">
        <v>565</v>
      </c>
      <c r="C112" s="49">
        <v>1</v>
      </c>
      <c r="D112" s="49">
        <v>0</v>
      </c>
      <c r="E112" s="37">
        <v>819.3</v>
      </c>
      <c r="F112" s="12">
        <v>0</v>
      </c>
      <c r="G112" s="1">
        <v>0</v>
      </c>
      <c r="H112" s="1">
        <v>0</v>
      </c>
      <c r="I112" s="1">
        <v>0</v>
      </c>
      <c r="J112" s="12">
        <v>0</v>
      </c>
      <c r="K112" s="1">
        <v>0</v>
      </c>
      <c r="L112" s="1">
        <v>0</v>
      </c>
      <c r="M112" s="12">
        <v>70</v>
      </c>
      <c r="N112" s="1">
        <v>30</v>
      </c>
      <c r="O112" s="20">
        <v>0</v>
      </c>
      <c r="P112" s="13">
        <v>0</v>
      </c>
      <c r="Q112" s="14">
        <v>0</v>
      </c>
      <c r="R112" s="8">
        <v>0</v>
      </c>
      <c r="S112" s="1">
        <v>0</v>
      </c>
      <c r="T112" s="17">
        <v>0</v>
      </c>
      <c r="U112" s="14">
        <v>0</v>
      </c>
      <c r="V112" s="11">
        <v>0</v>
      </c>
      <c r="W112" s="16">
        <v>0</v>
      </c>
      <c r="X112" s="17">
        <v>0</v>
      </c>
      <c r="Y112" s="13">
        <v>0</v>
      </c>
      <c r="Z112" s="15">
        <v>0</v>
      </c>
      <c r="AA112" s="16">
        <v>0</v>
      </c>
      <c r="AB112" s="1">
        <f>SUM(F112:AA112)</f>
        <v>100</v>
      </c>
      <c r="AC112" s="4"/>
      <c r="AD112" s="4"/>
      <c r="AE112" s="151">
        <v>1</v>
      </c>
      <c r="AF112" s="11">
        <v>4</v>
      </c>
      <c r="AG112" s="16" t="s">
        <v>549</v>
      </c>
      <c r="AH112" s="16">
        <v>4</v>
      </c>
      <c r="AI112" s="160"/>
      <c r="AJ112" s="37"/>
      <c r="AK112" s="176">
        <v>95</v>
      </c>
      <c r="AL112" s="176">
        <v>2</v>
      </c>
      <c r="AM112" s="176">
        <v>3</v>
      </c>
      <c r="AN112" s="114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88"/>
      <c r="BA112" s="60"/>
      <c r="BB112" s="127"/>
      <c r="BC112" s="57"/>
      <c r="BD112" s="127"/>
      <c r="BE112" s="127"/>
      <c r="BF112" s="1"/>
      <c r="BG112" s="1"/>
      <c r="BH112" s="129"/>
      <c r="BI112" s="2">
        <v>37.41</v>
      </c>
      <c r="BJ112" s="2">
        <v>37.62</v>
      </c>
      <c r="BK112" s="2">
        <f t="shared" si="21"/>
        <v>37.515</v>
      </c>
      <c r="BL112" s="2">
        <v>6.92</v>
      </c>
      <c r="BM112" s="2">
        <v>8.27</v>
      </c>
      <c r="BN112" s="7">
        <f t="shared" si="25"/>
        <v>5898.584905660378</v>
      </c>
      <c r="BO112" s="1"/>
    </row>
    <row r="113" spans="1:67" ht="12" customHeight="1">
      <c r="A113" s="167" t="s">
        <v>250</v>
      </c>
      <c r="B113" s="116" t="s">
        <v>565</v>
      </c>
      <c r="C113" s="49">
        <v>1</v>
      </c>
      <c r="D113" s="49">
        <v>0</v>
      </c>
      <c r="E113" s="37">
        <v>819.4</v>
      </c>
      <c r="F113" s="12">
        <v>65</v>
      </c>
      <c r="G113" s="1">
        <v>10</v>
      </c>
      <c r="H113" s="1">
        <v>0</v>
      </c>
      <c r="I113" s="1">
        <v>0</v>
      </c>
      <c r="J113" s="12">
        <v>0</v>
      </c>
      <c r="K113" s="1">
        <v>0</v>
      </c>
      <c r="L113" s="1">
        <v>0</v>
      </c>
      <c r="M113" s="12">
        <v>0</v>
      </c>
      <c r="N113" s="1">
        <v>0</v>
      </c>
      <c r="O113" s="20">
        <v>0</v>
      </c>
      <c r="P113" s="13">
        <v>0</v>
      </c>
      <c r="Q113" s="14">
        <v>0</v>
      </c>
      <c r="R113" s="8">
        <v>0</v>
      </c>
      <c r="S113" s="1">
        <v>0</v>
      </c>
      <c r="T113" s="17">
        <v>0</v>
      </c>
      <c r="U113" s="14">
        <v>0</v>
      </c>
      <c r="V113" s="11">
        <v>5</v>
      </c>
      <c r="W113" s="16">
        <v>0</v>
      </c>
      <c r="X113" s="17">
        <v>0</v>
      </c>
      <c r="Y113" s="13">
        <v>0</v>
      </c>
      <c r="Z113" s="15">
        <v>0</v>
      </c>
      <c r="AA113" s="16">
        <v>20</v>
      </c>
      <c r="AB113" s="1">
        <f>SUM(F113:AA113)</f>
        <v>100</v>
      </c>
      <c r="AC113" s="4"/>
      <c r="AD113" s="4"/>
      <c r="AE113" s="151">
        <v>1</v>
      </c>
      <c r="AF113" s="11">
        <v>5</v>
      </c>
      <c r="AG113" s="156" t="s">
        <v>542</v>
      </c>
      <c r="AH113" s="156">
        <v>3</v>
      </c>
      <c r="AI113" s="160"/>
      <c r="AJ113" s="37"/>
      <c r="AK113" s="176">
        <v>95</v>
      </c>
      <c r="AL113" s="176">
        <v>2</v>
      </c>
      <c r="AM113" s="176">
        <v>3</v>
      </c>
      <c r="AN113" s="114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88"/>
      <c r="BA113" s="60"/>
      <c r="BB113" s="127"/>
      <c r="BC113" s="57"/>
      <c r="BD113" s="127"/>
      <c r="BE113" s="127"/>
      <c r="BF113" s="1"/>
      <c r="BG113" s="1"/>
      <c r="BH113" s="129"/>
      <c r="BI113" s="2">
        <v>36.1</v>
      </c>
      <c r="BJ113" s="2">
        <v>36.11</v>
      </c>
      <c r="BK113" s="2">
        <f t="shared" si="21"/>
        <v>36.105000000000004</v>
      </c>
      <c r="BL113" s="2">
        <v>6.6</v>
      </c>
      <c r="BM113" s="2">
        <v>8.02</v>
      </c>
      <c r="BN113" s="7">
        <f t="shared" si="25"/>
        <v>5977.649006622518</v>
      </c>
      <c r="BO113" s="1"/>
    </row>
    <row r="114" spans="1:67" ht="12" customHeight="1">
      <c r="A114" s="167" t="s">
        <v>251</v>
      </c>
      <c r="B114" s="116" t="s">
        <v>565</v>
      </c>
      <c r="C114" s="49">
        <v>1</v>
      </c>
      <c r="D114" s="49">
        <v>1</v>
      </c>
      <c r="E114" s="37">
        <v>821.1</v>
      </c>
      <c r="F114" s="12">
        <v>0</v>
      </c>
      <c r="G114" s="1">
        <v>0</v>
      </c>
      <c r="H114" s="1">
        <v>0</v>
      </c>
      <c r="I114" s="1">
        <v>0</v>
      </c>
      <c r="J114" s="12">
        <v>0</v>
      </c>
      <c r="K114" s="1">
        <v>0</v>
      </c>
      <c r="L114" s="1">
        <v>0</v>
      </c>
      <c r="M114" s="12">
        <v>100</v>
      </c>
      <c r="N114" s="1">
        <v>0</v>
      </c>
      <c r="O114" s="20">
        <v>0</v>
      </c>
      <c r="P114" s="13">
        <v>0</v>
      </c>
      <c r="Q114" s="14">
        <v>0</v>
      </c>
      <c r="R114" s="8">
        <v>0</v>
      </c>
      <c r="S114" s="1">
        <v>0</v>
      </c>
      <c r="T114" s="17">
        <v>0</v>
      </c>
      <c r="U114" s="14">
        <v>0</v>
      </c>
      <c r="V114" s="11">
        <v>0</v>
      </c>
      <c r="W114" s="16">
        <v>0</v>
      </c>
      <c r="X114" s="17">
        <v>0</v>
      </c>
      <c r="Y114" s="13">
        <v>0</v>
      </c>
      <c r="Z114" s="15">
        <v>0</v>
      </c>
      <c r="AA114" s="16">
        <v>0</v>
      </c>
      <c r="AB114" s="1">
        <f>SUM(F114:AA114)</f>
        <v>100</v>
      </c>
      <c r="AC114" s="4"/>
      <c r="AD114" s="4"/>
      <c r="AE114" s="151">
        <v>1</v>
      </c>
      <c r="AF114" s="11">
        <v>4</v>
      </c>
      <c r="AG114" s="16" t="s">
        <v>548</v>
      </c>
      <c r="AH114" s="16">
        <v>4</v>
      </c>
      <c r="AI114" s="159">
        <v>821.1</v>
      </c>
      <c r="AJ114" s="176">
        <v>822.56</v>
      </c>
      <c r="AK114" s="176">
        <v>96</v>
      </c>
      <c r="AL114" s="176">
        <v>2</v>
      </c>
      <c r="AM114" s="176">
        <v>3</v>
      </c>
      <c r="AN114" s="133" t="s">
        <v>237</v>
      </c>
      <c r="AO114" s="134">
        <v>45.2380952380952</v>
      </c>
      <c r="AP114" s="134">
        <v>0</v>
      </c>
      <c r="AQ114" s="134">
        <v>44.4444444444444</v>
      </c>
      <c r="AR114" s="134">
        <v>0</v>
      </c>
      <c r="AS114" s="134">
        <v>2.38095238095238</v>
      </c>
      <c r="AT114" s="134">
        <v>7.9365079365079305</v>
      </c>
      <c r="AU114" s="134">
        <v>0</v>
      </c>
      <c r="AV114" s="134">
        <v>0</v>
      </c>
      <c r="AW114" s="134">
        <v>0</v>
      </c>
      <c r="AX114" s="134">
        <v>0</v>
      </c>
      <c r="AY114" s="134">
        <v>0</v>
      </c>
      <c r="AZ114" s="188">
        <f t="shared" si="17"/>
        <v>46.82539682539678</v>
      </c>
      <c r="BA114" s="60">
        <f t="shared" si="23"/>
        <v>5.899999999999999</v>
      </c>
      <c r="BB114" s="127">
        <f t="shared" si="24"/>
        <v>11.599999999999998</v>
      </c>
      <c r="BC114" s="57">
        <f t="shared" si="20"/>
        <v>92.06349206349198</v>
      </c>
      <c r="BD114" s="127">
        <f>BG114-AX114</f>
        <v>1.752</v>
      </c>
      <c r="BE114" s="127">
        <f t="shared" si="18"/>
        <v>0</v>
      </c>
      <c r="BF114" s="27">
        <v>2.697</v>
      </c>
      <c r="BG114" s="27">
        <v>1.752</v>
      </c>
      <c r="BH114" s="33">
        <v>0.072</v>
      </c>
      <c r="BI114" s="2">
        <v>37.42</v>
      </c>
      <c r="BJ114" s="2">
        <v>37.41</v>
      </c>
      <c r="BK114" s="2">
        <f t="shared" si="21"/>
        <v>37.415</v>
      </c>
      <c r="BL114" s="2">
        <v>7.3</v>
      </c>
      <c r="BM114" s="2">
        <v>8.7</v>
      </c>
      <c r="BN114" s="7">
        <f t="shared" si="25"/>
        <v>5551.186943620178</v>
      </c>
      <c r="BO114" s="1">
        <f t="shared" si="19"/>
        <v>14971.55118694362</v>
      </c>
    </row>
    <row r="115" spans="1:67" ht="12" customHeight="1">
      <c r="A115" s="167" t="s">
        <v>252</v>
      </c>
      <c r="B115" s="116" t="s">
        <v>565</v>
      </c>
      <c r="C115" s="49">
        <v>1</v>
      </c>
      <c r="D115" s="49">
        <v>1</v>
      </c>
      <c r="E115" s="37">
        <v>823.4</v>
      </c>
      <c r="F115" s="12">
        <v>40</v>
      </c>
      <c r="G115" s="1">
        <v>0</v>
      </c>
      <c r="H115" s="1">
        <v>0</v>
      </c>
      <c r="I115" s="1">
        <v>0</v>
      </c>
      <c r="J115" s="12">
        <v>0</v>
      </c>
      <c r="K115" s="1">
        <v>0</v>
      </c>
      <c r="L115" s="1">
        <v>0</v>
      </c>
      <c r="M115" s="12">
        <v>60</v>
      </c>
      <c r="N115" s="1">
        <v>0</v>
      </c>
      <c r="O115" s="20">
        <v>0</v>
      </c>
      <c r="P115" s="13">
        <v>0</v>
      </c>
      <c r="Q115" s="14">
        <v>0</v>
      </c>
      <c r="R115" s="8">
        <v>0</v>
      </c>
      <c r="S115" s="1">
        <v>0</v>
      </c>
      <c r="T115" s="17">
        <v>0</v>
      </c>
      <c r="U115" s="14">
        <v>0</v>
      </c>
      <c r="V115" s="11">
        <v>0</v>
      </c>
      <c r="W115" s="16">
        <v>0</v>
      </c>
      <c r="X115" s="17">
        <v>0</v>
      </c>
      <c r="Y115" s="13">
        <v>0</v>
      </c>
      <c r="Z115" s="15">
        <v>0</v>
      </c>
      <c r="AA115" s="16">
        <v>0</v>
      </c>
      <c r="AB115" s="1">
        <f>SUM(F115:AA115)</f>
        <v>100</v>
      </c>
      <c r="AC115" s="4"/>
      <c r="AD115" s="4"/>
      <c r="AE115" s="151">
        <v>1</v>
      </c>
      <c r="AF115" s="11">
        <v>4</v>
      </c>
      <c r="AG115" s="16" t="s">
        <v>549</v>
      </c>
      <c r="AH115" s="16">
        <v>4</v>
      </c>
      <c r="AI115" s="159">
        <v>823.4</v>
      </c>
      <c r="AJ115" s="176">
        <v>822.56</v>
      </c>
      <c r="AK115" s="176">
        <v>96</v>
      </c>
      <c r="AL115" s="176">
        <v>2</v>
      </c>
      <c r="AM115" s="176">
        <v>3</v>
      </c>
      <c r="AN115" s="114" t="s">
        <v>238</v>
      </c>
      <c r="AO115" s="135">
        <v>4.3103448275862</v>
      </c>
      <c r="AP115" s="135">
        <v>0</v>
      </c>
      <c r="AQ115" s="135">
        <v>80.1724137931034</v>
      </c>
      <c r="AR115" s="135">
        <v>0</v>
      </c>
      <c r="AS115" s="135">
        <v>0.862068965517241</v>
      </c>
      <c r="AT115" s="135">
        <v>6.89655172413793</v>
      </c>
      <c r="AU115" s="135">
        <v>0.862068965517241</v>
      </c>
      <c r="AV115" s="135">
        <v>0</v>
      </c>
      <c r="AW115" s="135">
        <v>3.44827586206896</v>
      </c>
      <c r="AX115" s="135">
        <v>0.862068965517241</v>
      </c>
      <c r="AY115" s="135">
        <v>2.5862068965517198</v>
      </c>
      <c r="AZ115" s="188">
        <f t="shared" si="17"/>
        <v>84.4827586206896</v>
      </c>
      <c r="BA115" s="60">
        <f t="shared" si="23"/>
        <v>12.249999999999993</v>
      </c>
      <c r="BB115" s="127">
        <f t="shared" si="24"/>
        <v>7.615384615384615</v>
      </c>
      <c r="BC115" s="57">
        <f t="shared" si="20"/>
        <v>85.34482758620685</v>
      </c>
      <c r="BD115" s="127">
        <f>BG115-AX115</f>
        <v>1.366931034482759</v>
      </c>
      <c r="BE115" s="127">
        <f t="shared" si="18"/>
        <v>0.6306601750712642</v>
      </c>
      <c r="BF115" s="27">
        <v>2.703</v>
      </c>
      <c r="BG115" s="27">
        <v>2.229</v>
      </c>
      <c r="BH115" s="33">
        <v>0.033</v>
      </c>
      <c r="BI115" s="2">
        <v>51.01</v>
      </c>
      <c r="BJ115" s="2">
        <v>51.05</v>
      </c>
      <c r="BK115" s="2">
        <f t="shared" si="21"/>
        <v>51.03</v>
      </c>
      <c r="BL115" s="2">
        <v>9.77</v>
      </c>
      <c r="BM115" s="2">
        <v>11.15</v>
      </c>
      <c r="BN115" s="7">
        <f t="shared" si="25"/>
        <v>5540.716612377851</v>
      </c>
      <c r="BO115" s="1">
        <f t="shared" si="19"/>
        <v>14976.557003257329</v>
      </c>
    </row>
    <row r="116" spans="1:67" ht="12" customHeight="1">
      <c r="A116" s="167" t="s">
        <v>253</v>
      </c>
      <c r="B116" s="116" t="s">
        <v>565</v>
      </c>
      <c r="C116" s="49">
        <v>1</v>
      </c>
      <c r="D116" s="49">
        <v>1</v>
      </c>
      <c r="E116" s="37">
        <v>825.5</v>
      </c>
      <c r="F116" s="12">
        <v>0</v>
      </c>
      <c r="G116" s="1">
        <v>0</v>
      </c>
      <c r="H116" s="1">
        <v>0</v>
      </c>
      <c r="I116" s="1">
        <v>0</v>
      </c>
      <c r="J116" s="12">
        <v>0</v>
      </c>
      <c r="K116" s="1">
        <v>0</v>
      </c>
      <c r="L116" s="1">
        <v>0</v>
      </c>
      <c r="M116" s="12">
        <v>40</v>
      </c>
      <c r="N116" s="1">
        <v>20</v>
      </c>
      <c r="O116" s="20">
        <v>0</v>
      </c>
      <c r="P116" s="13">
        <v>0</v>
      </c>
      <c r="Q116" s="14">
        <v>0</v>
      </c>
      <c r="R116" s="8">
        <v>0</v>
      </c>
      <c r="S116" s="1">
        <v>0</v>
      </c>
      <c r="T116" s="17">
        <v>0</v>
      </c>
      <c r="U116" s="14">
        <v>0</v>
      </c>
      <c r="V116" s="11">
        <v>0</v>
      </c>
      <c r="W116" s="16">
        <v>0</v>
      </c>
      <c r="X116" s="17">
        <v>0</v>
      </c>
      <c r="Y116" s="13">
        <v>40</v>
      </c>
      <c r="Z116" s="15">
        <v>0</v>
      </c>
      <c r="AA116" s="16">
        <v>0</v>
      </c>
      <c r="AB116" s="1">
        <f>SUM(F116:AA116)</f>
        <v>100</v>
      </c>
      <c r="AC116" s="4"/>
      <c r="AD116" s="4"/>
      <c r="AE116" s="151">
        <v>1</v>
      </c>
      <c r="AF116" s="11">
        <v>3</v>
      </c>
      <c r="AG116" s="16" t="s">
        <v>546</v>
      </c>
      <c r="AH116" s="16">
        <v>4</v>
      </c>
      <c r="AI116" s="159">
        <v>825.5</v>
      </c>
      <c r="AJ116" s="176">
        <v>826.5</v>
      </c>
      <c r="AK116" s="176">
        <v>94</v>
      </c>
      <c r="AL116" s="176">
        <v>2</v>
      </c>
      <c r="AM116" s="176">
        <v>5</v>
      </c>
      <c r="AN116" s="114" t="s">
        <v>239</v>
      </c>
      <c r="AO116" s="135">
        <v>14.0350877192982</v>
      </c>
      <c r="AP116" s="135">
        <v>0</v>
      </c>
      <c r="AQ116" s="135">
        <v>73.6842105263157</v>
      </c>
      <c r="AR116" s="135">
        <v>0</v>
      </c>
      <c r="AS116" s="135">
        <v>0.87719298245614</v>
      </c>
      <c r="AT116" s="135">
        <v>6.14035087719298</v>
      </c>
      <c r="AU116" s="135">
        <v>0</v>
      </c>
      <c r="AV116" s="135">
        <v>0</v>
      </c>
      <c r="AW116" s="135">
        <v>0</v>
      </c>
      <c r="AX116" s="135">
        <v>2.63157894736842</v>
      </c>
      <c r="AY116" s="135">
        <v>2.63157894736842</v>
      </c>
      <c r="AZ116" s="188">
        <f t="shared" si="17"/>
        <v>74.56140350877183</v>
      </c>
      <c r="BA116" s="60">
        <f t="shared" si="23"/>
        <v>12.142857142857132</v>
      </c>
      <c r="BB116" s="127">
        <f t="shared" si="24"/>
        <v>14.428571428571411</v>
      </c>
      <c r="BC116" s="57">
        <f t="shared" si="20"/>
        <v>88.59649122807004</v>
      </c>
      <c r="BD116" s="127">
        <f>BG116-AX116</f>
        <v>6.771421052631581</v>
      </c>
      <c r="BE116" s="127">
        <f t="shared" si="18"/>
        <v>0.3886302338776745</v>
      </c>
      <c r="BF116" s="27">
        <v>2.671</v>
      </c>
      <c r="BG116" s="27">
        <v>9.403</v>
      </c>
      <c r="BH116" s="33">
        <v>0.173</v>
      </c>
      <c r="BI116" s="2">
        <v>39.11</v>
      </c>
      <c r="BJ116" s="2">
        <v>39.3</v>
      </c>
      <c r="BK116" s="2">
        <f t="shared" si="21"/>
        <v>39.205</v>
      </c>
      <c r="BL116" s="2">
        <v>7.9</v>
      </c>
      <c r="BM116" s="2">
        <v>9.7</v>
      </c>
      <c r="BN116" s="7">
        <f t="shared" si="25"/>
        <v>5341.280653950953</v>
      </c>
      <c r="BO116" s="1">
        <f t="shared" si="19"/>
        <v>14266.560626702994</v>
      </c>
    </row>
    <row r="117" spans="1:67" ht="12" customHeight="1">
      <c r="A117" s="167" t="s">
        <v>254</v>
      </c>
      <c r="B117" s="116" t="s">
        <v>565</v>
      </c>
      <c r="C117" s="49">
        <v>1</v>
      </c>
      <c r="D117" s="49">
        <v>1</v>
      </c>
      <c r="E117" s="37">
        <v>827.5</v>
      </c>
      <c r="F117" s="12">
        <v>10</v>
      </c>
      <c r="G117" s="1">
        <v>20</v>
      </c>
      <c r="H117" s="1">
        <v>0</v>
      </c>
      <c r="I117" s="1">
        <v>0</v>
      </c>
      <c r="J117" s="12">
        <v>5</v>
      </c>
      <c r="K117" s="1">
        <v>0</v>
      </c>
      <c r="L117" s="1">
        <v>5</v>
      </c>
      <c r="M117" s="12">
        <v>15</v>
      </c>
      <c r="N117" s="1">
        <v>0</v>
      </c>
      <c r="O117" s="20">
        <v>0</v>
      </c>
      <c r="P117" s="13">
        <v>5</v>
      </c>
      <c r="Q117" s="14">
        <v>0</v>
      </c>
      <c r="R117" s="8">
        <v>0</v>
      </c>
      <c r="S117" s="1">
        <v>0</v>
      </c>
      <c r="T117" s="17">
        <v>0</v>
      </c>
      <c r="U117" s="14">
        <v>0</v>
      </c>
      <c r="V117" s="11">
        <v>0</v>
      </c>
      <c r="W117" s="16">
        <v>0</v>
      </c>
      <c r="X117" s="17">
        <v>10</v>
      </c>
      <c r="Y117" s="13">
        <v>0</v>
      </c>
      <c r="Z117" s="15">
        <v>20</v>
      </c>
      <c r="AA117" s="16">
        <v>10</v>
      </c>
      <c r="AB117" s="1">
        <f>SUM(F117:AA117)</f>
        <v>100</v>
      </c>
      <c r="AC117" s="184">
        <v>0.3643128178875422</v>
      </c>
      <c r="AD117" s="184">
        <v>1.1959374660334938</v>
      </c>
      <c r="AE117" s="151">
        <v>3</v>
      </c>
      <c r="AF117" s="11">
        <v>5</v>
      </c>
      <c r="AG117" s="16" t="s">
        <v>549</v>
      </c>
      <c r="AH117" s="16">
        <v>4</v>
      </c>
      <c r="AI117" s="159">
        <v>827.5</v>
      </c>
      <c r="AJ117" s="176">
        <v>826.5</v>
      </c>
      <c r="AK117" s="176">
        <v>94</v>
      </c>
      <c r="AL117" s="176">
        <v>2</v>
      </c>
      <c r="AM117" s="176">
        <v>5</v>
      </c>
      <c r="AN117" s="133" t="s">
        <v>240</v>
      </c>
      <c r="AO117" s="134">
        <v>11.971830985915402</v>
      </c>
      <c r="AP117" s="134">
        <v>0</v>
      </c>
      <c r="AQ117" s="134">
        <v>51.408450704225295</v>
      </c>
      <c r="AR117" s="134">
        <v>0</v>
      </c>
      <c r="AS117" s="134">
        <v>2.8169014084507</v>
      </c>
      <c r="AT117" s="134">
        <v>26.056338028169</v>
      </c>
      <c r="AU117" s="134">
        <v>0</v>
      </c>
      <c r="AV117" s="134">
        <v>0</v>
      </c>
      <c r="AW117" s="134">
        <v>7.746478873239431</v>
      </c>
      <c r="AX117" s="134">
        <v>0</v>
      </c>
      <c r="AY117" s="134">
        <v>0</v>
      </c>
      <c r="AZ117" s="188">
        <f t="shared" si="17"/>
        <v>61.971830985915425</v>
      </c>
      <c r="BA117" s="60">
        <f t="shared" si="23"/>
        <v>2.3783783783783767</v>
      </c>
      <c r="BB117" s="127">
        <f t="shared" si="24"/>
        <v>1.9583333333333297</v>
      </c>
      <c r="BC117" s="57">
        <f t="shared" si="20"/>
        <v>66.1971830985914</v>
      </c>
      <c r="BD117" s="127">
        <f>BG117-AX117</f>
        <v>1.893</v>
      </c>
      <c r="BE117" s="127">
        <f t="shared" si="18"/>
        <v>0</v>
      </c>
      <c r="BF117" s="27">
        <v>2.699</v>
      </c>
      <c r="BG117" s="27">
        <v>1.893</v>
      </c>
      <c r="BH117" s="33">
        <v>0.03</v>
      </c>
      <c r="BI117" s="2">
        <v>42.7</v>
      </c>
      <c r="BJ117" s="2">
        <v>42.82</v>
      </c>
      <c r="BK117" s="2">
        <f t="shared" si="21"/>
        <v>42.760000000000005</v>
      </c>
      <c r="BL117" s="2">
        <v>8.7</v>
      </c>
      <c r="BM117" s="2">
        <v>10.17</v>
      </c>
      <c r="BN117" s="7">
        <f t="shared" si="25"/>
        <v>5253.071253071255</v>
      </c>
      <c r="BO117" s="1">
        <f t="shared" si="19"/>
        <v>14178.039312039318</v>
      </c>
    </row>
    <row r="118" spans="1:67" ht="12" customHeight="1">
      <c r="A118" s="167" t="s">
        <v>255</v>
      </c>
      <c r="B118" s="116" t="s">
        <v>565</v>
      </c>
      <c r="C118" s="49">
        <v>1</v>
      </c>
      <c r="D118" s="49">
        <v>0</v>
      </c>
      <c r="E118" s="37">
        <v>829.3</v>
      </c>
      <c r="F118" s="12">
        <v>0</v>
      </c>
      <c r="G118" s="1">
        <v>0</v>
      </c>
      <c r="H118" s="1">
        <v>0</v>
      </c>
      <c r="I118" s="1">
        <v>0</v>
      </c>
      <c r="J118" s="12">
        <v>20</v>
      </c>
      <c r="K118" s="1">
        <v>0</v>
      </c>
      <c r="L118" s="1">
        <v>0</v>
      </c>
      <c r="M118" s="12">
        <v>40</v>
      </c>
      <c r="N118" s="1">
        <v>0</v>
      </c>
      <c r="O118" s="20">
        <v>0</v>
      </c>
      <c r="P118" s="13">
        <v>0</v>
      </c>
      <c r="Q118" s="14">
        <v>0</v>
      </c>
      <c r="R118" s="8">
        <v>40</v>
      </c>
      <c r="S118" s="1">
        <v>0</v>
      </c>
      <c r="T118" s="17">
        <v>0</v>
      </c>
      <c r="U118" s="14">
        <v>0</v>
      </c>
      <c r="V118" s="11">
        <v>0</v>
      </c>
      <c r="W118" s="16">
        <v>0</v>
      </c>
      <c r="X118" s="17">
        <v>0</v>
      </c>
      <c r="Y118" s="13">
        <v>0</v>
      </c>
      <c r="Z118" s="15">
        <v>0</v>
      </c>
      <c r="AA118" s="16">
        <v>0</v>
      </c>
      <c r="AB118" s="1">
        <f>SUM(F118:AA118)</f>
        <v>100</v>
      </c>
      <c r="AC118" s="4"/>
      <c r="AD118" s="4"/>
      <c r="AE118" s="151">
        <v>1</v>
      </c>
      <c r="AF118" s="11">
        <v>4</v>
      </c>
      <c r="AG118" s="16" t="s">
        <v>549</v>
      </c>
      <c r="AH118" s="16">
        <v>4</v>
      </c>
      <c r="AI118" s="160"/>
      <c r="AJ118" s="37"/>
      <c r="AK118" s="176">
        <v>97</v>
      </c>
      <c r="AL118" s="176">
        <v>2</v>
      </c>
      <c r="AM118" s="176">
        <v>1</v>
      </c>
      <c r="AN118" s="114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88"/>
      <c r="BA118" s="60"/>
      <c r="BB118" s="127"/>
      <c r="BC118" s="57"/>
      <c r="BD118" s="127"/>
      <c r="BE118" s="127"/>
      <c r="BF118" s="1"/>
      <c r="BG118" s="1"/>
      <c r="BH118" s="129"/>
      <c r="BI118" s="2">
        <v>39.88</v>
      </c>
      <c r="BJ118" s="2">
        <v>39.7</v>
      </c>
      <c r="BK118" s="2">
        <f t="shared" si="21"/>
        <v>39.790000000000006</v>
      </c>
      <c r="BL118" s="2">
        <v>7.32</v>
      </c>
      <c r="BM118" s="2">
        <v>8.75</v>
      </c>
      <c r="BN118" s="7">
        <f t="shared" si="25"/>
        <v>5886.094674556214</v>
      </c>
      <c r="BO118" s="1"/>
    </row>
    <row r="119" spans="1:67" ht="12" customHeight="1">
      <c r="A119" s="167" t="s">
        <v>256</v>
      </c>
      <c r="B119" s="116" t="s">
        <v>565</v>
      </c>
      <c r="C119" s="49">
        <v>0</v>
      </c>
      <c r="D119" s="49">
        <v>1</v>
      </c>
      <c r="E119" s="37">
        <v>830.5</v>
      </c>
      <c r="F119" s="12"/>
      <c r="G119" s="1"/>
      <c r="H119" s="1"/>
      <c r="I119" s="1"/>
      <c r="J119" s="12"/>
      <c r="K119" s="1"/>
      <c r="L119" s="1"/>
      <c r="M119" s="12"/>
      <c r="N119" s="1"/>
      <c r="O119" s="20"/>
      <c r="P119" s="13"/>
      <c r="Q119" s="14"/>
      <c r="R119" s="8"/>
      <c r="S119" s="1"/>
      <c r="T119" s="17"/>
      <c r="U119" s="14"/>
      <c r="V119" s="11"/>
      <c r="W119" s="16"/>
      <c r="X119" s="17"/>
      <c r="Y119" s="13"/>
      <c r="Z119" s="15"/>
      <c r="AA119" s="16"/>
      <c r="AB119" s="1"/>
      <c r="AC119" s="4"/>
      <c r="AD119" s="4"/>
      <c r="AE119" s="151">
        <v>1</v>
      </c>
      <c r="AF119" s="11">
        <v>4</v>
      </c>
      <c r="AG119" s="16" t="s">
        <v>546</v>
      </c>
      <c r="AH119" s="16">
        <v>4</v>
      </c>
      <c r="AI119" s="159">
        <v>830.5</v>
      </c>
      <c r="AJ119" s="176">
        <v>830.2</v>
      </c>
      <c r="AK119" s="176">
        <v>97</v>
      </c>
      <c r="AL119" s="176">
        <v>2</v>
      </c>
      <c r="AM119" s="176">
        <v>1</v>
      </c>
      <c r="AN119" s="114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88"/>
      <c r="BA119" s="60"/>
      <c r="BB119" s="127"/>
      <c r="BC119" s="57"/>
      <c r="BD119" s="127"/>
      <c r="BE119" s="127"/>
      <c r="BF119" s="27">
        <v>2.686</v>
      </c>
      <c r="BG119" s="27">
        <v>3.191</v>
      </c>
      <c r="BH119" s="33">
        <v>0.016</v>
      </c>
      <c r="BI119" s="2">
        <v>39.58</v>
      </c>
      <c r="BJ119" s="2">
        <v>39.66</v>
      </c>
      <c r="BK119" s="2">
        <f t="shared" si="21"/>
        <v>39.62</v>
      </c>
      <c r="BL119" s="2">
        <v>8</v>
      </c>
      <c r="BM119" s="2">
        <v>9.6</v>
      </c>
      <c r="BN119" s="7">
        <f t="shared" si="25"/>
        <v>5325.268817204301</v>
      </c>
      <c r="BO119" s="1">
        <f>BN119*BF119</f>
        <v>14303.672043010753</v>
      </c>
    </row>
    <row r="120" spans="1:67" ht="12" customHeight="1">
      <c r="A120" s="167" t="s">
        <v>257</v>
      </c>
      <c r="B120" s="116" t="s">
        <v>565</v>
      </c>
      <c r="C120" s="49">
        <v>1</v>
      </c>
      <c r="D120" s="49">
        <v>1</v>
      </c>
      <c r="E120" s="37">
        <v>831.3</v>
      </c>
      <c r="F120" s="12">
        <v>0</v>
      </c>
      <c r="G120" s="1">
        <v>0</v>
      </c>
      <c r="H120" s="1">
        <v>0</v>
      </c>
      <c r="I120" s="1">
        <v>0</v>
      </c>
      <c r="J120" s="12">
        <v>30</v>
      </c>
      <c r="K120" s="1">
        <v>0</v>
      </c>
      <c r="L120" s="1">
        <v>0</v>
      </c>
      <c r="M120" s="12">
        <v>10</v>
      </c>
      <c r="N120" s="1">
        <v>20</v>
      </c>
      <c r="O120" s="20">
        <v>0</v>
      </c>
      <c r="P120" s="13">
        <v>0</v>
      </c>
      <c r="Q120" s="14">
        <v>0</v>
      </c>
      <c r="R120" s="8">
        <v>40</v>
      </c>
      <c r="S120" s="1">
        <v>0</v>
      </c>
      <c r="T120" s="17">
        <v>0</v>
      </c>
      <c r="U120" s="14">
        <v>0</v>
      </c>
      <c r="V120" s="11">
        <v>0</v>
      </c>
      <c r="W120" s="16">
        <v>0</v>
      </c>
      <c r="X120" s="17">
        <v>0</v>
      </c>
      <c r="Y120" s="13">
        <v>0</v>
      </c>
      <c r="Z120" s="15">
        <v>0</v>
      </c>
      <c r="AA120" s="16">
        <v>0</v>
      </c>
      <c r="AB120" s="1">
        <f>SUM(F120:AA120)</f>
        <v>100</v>
      </c>
      <c r="AC120" s="4"/>
      <c r="AD120" s="4"/>
      <c r="AE120" s="151">
        <v>1</v>
      </c>
      <c r="AF120" s="11">
        <v>3</v>
      </c>
      <c r="AG120" s="16" t="s">
        <v>546</v>
      </c>
      <c r="AH120" s="16">
        <v>4</v>
      </c>
      <c r="AI120" s="159">
        <v>831.3</v>
      </c>
      <c r="AJ120" s="176">
        <v>830.2</v>
      </c>
      <c r="AK120" s="176">
        <v>97</v>
      </c>
      <c r="AL120" s="176">
        <v>2</v>
      </c>
      <c r="AM120" s="176">
        <v>1</v>
      </c>
      <c r="AN120" s="114" t="s">
        <v>241</v>
      </c>
      <c r="AO120" s="135">
        <v>42.5742574257425</v>
      </c>
      <c r="AP120" s="135">
        <v>0</v>
      </c>
      <c r="AQ120" s="135">
        <v>40.594059405940506</v>
      </c>
      <c r="AR120" s="135">
        <v>0</v>
      </c>
      <c r="AS120" s="135">
        <v>3.96039603960396</v>
      </c>
      <c r="AT120" s="135">
        <v>8.91089108910891</v>
      </c>
      <c r="AU120" s="135">
        <v>0</v>
      </c>
      <c r="AV120" s="135">
        <v>0</v>
      </c>
      <c r="AW120" s="135">
        <v>2.9702970297029703</v>
      </c>
      <c r="AX120" s="135">
        <v>0</v>
      </c>
      <c r="AY120" s="135">
        <v>0.99009900990099</v>
      </c>
      <c r="AZ120" s="188">
        <f t="shared" si="17"/>
        <v>47.52475247524743</v>
      </c>
      <c r="BA120" s="60">
        <f t="shared" si="23"/>
        <v>5.333333333333323</v>
      </c>
      <c r="BB120" s="127">
        <f t="shared" si="24"/>
        <v>7.33333333333332</v>
      </c>
      <c r="BC120" s="57">
        <f t="shared" si="20"/>
        <v>87.12871287128696</v>
      </c>
      <c r="BD120" s="127">
        <f>BG120-AX120</f>
        <v>6.557</v>
      </c>
      <c r="BE120" s="127">
        <f t="shared" si="18"/>
        <v>0</v>
      </c>
      <c r="BF120" s="27">
        <v>2.671</v>
      </c>
      <c r="BG120" s="27">
        <v>6.557</v>
      </c>
      <c r="BH120" s="33">
        <v>0.164</v>
      </c>
      <c r="BI120" s="2">
        <v>41.55</v>
      </c>
      <c r="BJ120" s="2">
        <v>41.85</v>
      </c>
      <c r="BK120" s="2">
        <f t="shared" si="21"/>
        <v>41.7</v>
      </c>
      <c r="BL120" s="2">
        <v>9.15</v>
      </c>
      <c r="BM120" s="2">
        <v>11.35</v>
      </c>
      <c r="BN120" s="7">
        <f t="shared" si="25"/>
        <v>4854.481955762515</v>
      </c>
      <c r="BO120" s="1">
        <f t="shared" si="19"/>
        <v>12966.321303841676</v>
      </c>
    </row>
    <row r="121" spans="1:67" ht="12" customHeight="1">
      <c r="A121" s="167" t="s">
        <v>258</v>
      </c>
      <c r="B121" s="116" t="s">
        <v>565</v>
      </c>
      <c r="C121" s="49">
        <v>1</v>
      </c>
      <c r="D121" s="49">
        <v>1</v>
      </c>
      <c r="E121" s="37">
        <v>831.5</v>
      </c>
      <c r="F121" s="12">
        <v>40</v>
      </c>
      <c r="G121" s="1">
        <v>0</v>
      </c>
      <c r="H121" s="1">
        <v>0</v>
      </c>
      <c r="I121" s="1">
        <v>0</v>
      </c>
      <c r="J121" s="12">
        <v>10</v>
      </c>
      <c r="K121" s="1">
        <v>0</v>
      </c>
      <c r="L121" s="1">
        <v>10</v>
      </c>
      <c r="M121" s="12">
        <v>20</v>
      </c>
      <c r="N121" s="1">
        <v>0</v>
      </c>
      <c r="O121" s="20">
        <v>0</v>
      </c>
      <c r="P121" s="13">
        <v>0</v>
      </c>
      <c r="Q121" s="14">
        <v>0</v>
      </c>
      <c r="R121" s="8">
        <v>0</v>
      </c>
      <c r="S121" s="1">
        <v>0</v>
      </c>
      <c r="T121" s="17">
        <v>0</v>
      </c>
      <c r="U121" s="14">
        <v>0</v>
      </c>
      <c r="V121" s="11">
        <v>0</v>
      </c>
      <c r="W121" s="16">
        <v>0</v>
      </c>
      <c r="X121" s="17">
        <v>20</v>
      </c>
      <c r="Y121" s="13">
        <v>0</v>
      </c>
      <c r="Z121" s="15">
        <v>0</v>
      </c>
      <c r="AA121" s="16">
        <v>0</v>
      </c>
      <c r="AB121" s="1">
        <f>SUM(F121:AA121)</f>
        <v>100</v>
      </c>
      <c r="AC121" s="184">
        <v>0.29731196663901477</v>
      </c>
      <c r="AD121" s="184">
        <v>0.3723012930528231</v>
      </c>
      <c r="AE121" s="151">
        <v>1</v>
      </c>
      <c r="AF121" s="11">
        <v>5</v>
      </c>
      <c r="AG121" s="156" t="s">
        <v>542</v>
      </c>
      <c r="AH121" s="156">
        <v>3</v>
      </c>
      <c r="AI121" s="159">
        <v>831.5</v>
      </c>
      <c r="AJ121" s="176">
        <v>830.2</v>
      </c>
      <c r="AK121" s="176">
        <v>97</v>
      </c>
      <c r="AL121" s="176">
        <v>2</v>
      </c>
      <c r="AM121" s="176">
        <v>1</v>
      </c>
      <c r="AN121" s="114" t="s">
        <v>307</v>
      </c>
      <c r="AO121" s="135">
        <v>3.93700787401574</v>
      </c>
      <c r="AP121" s="135">
        <v>0</v>
      </c>
      <c r="AQ121" s="135">
        <v>60.629921259842504</v>
      </c>
      <c r="AR121" s="135">
        <v>0</v>
      </c>
      <c r="AS121" s="135">
        <v>0.7874015748031491</v>
      </c>
      <c r="AT121" s="135">
        <v>26.771653543307</v>
      </c>
      <c r="AU121" s="135">
        <v>0</v>
      </c>
      <c r="AV121" s="135">
        <v>0</v>
      </c>
      <c r="AW121" s="135">
        <v>4.72440944881889</v>
      </c>
      <c r="AX121" s="135">
        <v>0</v>
      </c>
      <c r="AY121" s="135">
        <v>3.14960629921259</v>
      </c>
      <c r="AZ121" s="188">
        <f t="shared" si="17"/>
        <v>66.14173228346455</v>
      </c>
      <c r="BA121" s="60">
        <f t="shared" si="23"/>
        <v>2.470588235294125</v>
      </c>
      <c r="BB121" s="127">
        <f t="shared" si="24"/>
        <v>2.0750000000000055</v>
      </c>
      <c r="BC121" s="57">
        <f t="shared" si="20"/>
        <v>65.3543307086614</v>
      </c>
      <c r="BD121" s="127">
        <f aca="true" t="shared" si="27" ref="BD121:BD152">BG121-AX121</f>
        <v>8.752</v>
      </c>
      <c r="BE121" s="127">
        <f t="shared" si="18"/>
        <v>0</v>
      </c>
      <c r="BF121" s="27">
        <v>2.705</v>
      </c>
      <c r="BG121" s="27">
        <v>8.752</v>
      </c>
      <c r="BH121" s="33">
        <v>0.067</v>
      </c>
      <c r="BI121" s="2">
        <v>31.28</v>
      </c>
      <c r="BJ121" s="2">
        <v>31.38</v>
      </c>
      <c r="BK121" s="2">
        <f t="shared" si="21"/>
        <v>31.33</v>
      </c>
      <c r="BL121" s="2">
        <v>6.62</v>
      </c>
      <c r="BM121" s="2">
        <v>8.27</v>
      </c>
      <c r="BN121" s="7">
        <f t="shared" si="25"/>
        <v>5169.966996699669</v>
      </c>
      <c r="BO121" s="1">
        <f t="shared" si="19"/>
        <v>13984.760726072605</v>
      </c>
    </row>
    <row r="122" spans="1:67" ht="12" customHeight="1">
      <c r="A122" s="167" t="s">
        <v>259</v>
      </c>
      <c r="B122" s="116" t="s">
        <v>565</v>
      </c>
      <c r="C122" s="49">
        <v>1</v>
      </c>
      <c r="D122" s="49">
        <v>1</v>
      </c>
      <c r="E122" s="37">
        <v>834</v>
      </c>
      <c r="F122" s="12">
        <v>40</v>
      </c>
      <c r="G122" s="1">
        <v>0</v>
      </c>
      <c r="H122" s="1">
        <v>0</v>
      </c>
      <c r="I122" s="1">
        <v>0</v>
      </c>
      <c r="J122" s="12">
        <v>10</v>
      </c>
      <c r="K122" s="1">
        <v>0</v>
      </c>
      <c r="L122" s="1">
        <v>5</v>
      </c>
      <c r="M122" s="12">
        <v>20</v>
      </c>
      <c r="N122" s="1">
        <v>0</v>
      </c>
      <c r="O122" s="20">
        <v>0</v>
      </c>
      <c r="P122" s="13">
        <v>0</v>
      </c>
      <c r="Q122" s="14">
        <v>0</v>
      </c>
      <c r="R122" s="8">
        <v>0</v>
      </c>
      <c r="S122" s="1">
        <v>0</v>
      </c>
      <c r="T122" s="17">
        <v>0</v>
      </c>
      <c r="U122" s="14">
        <v>0</v>
      </c>
      <c r="V122" s="11">
        <v>0</v>
      </c>
      <c r="W122" s="16">
        <v>0</v>
      </c>
      <c r="X122" s="17">
        <v>15</v>
      </c>
      <c r="Y122" s="13">
        <v>0</v>
      </c>
      <c r="Z122" s="15">
        <v>10</v>
      </c>
      <c r="AA122" s="16">
        <v>0</v>
      </c>
      <c r="AB122" s="1">
        <f>SUM(F122:AA122)</f>
        <v>100</v>
      </c>
      <c r="AC122" s="184">
        <v>0.2790220545315203</v>
      </c>
      <c r="AD122" s="184">
        <v>0.2728963439695065</v>
      </c>
      <c r="AE122" s="151">
        <v>2</v>
      </c>
      <c r="AF122" s="11">
        <v>5</v>
      </c>
      <c r="AG122" s="156" t="s">
        <v>542</v>
      </c>
      <c r="AH122" s="156">
        <v>3</v>
      </c>
      <c r="AI122" s="159">
        <v>834</v>
      </c>
      <c r="AJ122" s="176">
        <v>834</v>
      </c>
      <c r="AK122" s="176">
        <v>93</v>
      </c>
      <c r="AL122" s="176">
        <v>4</v>
      </c>
      <c r="AM122" s="176">
        <v>6</v>
      </c>
      <c r="AN122" s="114" t="s">
        <v>308</v>
      </c>
      <c r="AO122" s="135">
        <v>12.9310344827586</v>
      </c>
      <c r="AP122" s="135">
        <v>0</v>
      </c>
      <c r="AQ122" s="135">
        <v>62.0689655172413</v>
      </c>
      <c r="AR122" s="135">
        <v>0</v>
      </c>
      <c r="AS122" s="135">
        <v>0.862068965517241</v>
      </c>
      <c r="AT122" s="135">
        <v>18.103448275862</v>
      </c>
      <c r="AU122" s="135">
        <v>0</v>
      </c>
      <c r="AV122" s="135">
        <v>0</v>
      </c>
      <c r="AW122" s="135">
        <v>4.3103448275862</v>
      </c>
      <c r="AX122" s="135">
        <v>0</v>
      </c>
      <c r="AY122" s="135">
        <v>1.72413793103448</v>
      </c>
      <c r="AZ122" s="188">
        <f t="shared" si="17"/>
        <v>67.24137931034474</v>
      </c>
      <c r="BA122" s="60">
        <f t="shared" si="23"/>
        <v>3.7142857142857237</v>
      </c>
      <c r="BB122" s="127">
        <f t="shared" si="24"/>
        <v>3.3846153846153917</v>
      </c>
      <c r="BC122" s="57">
        <f t="shared" si="20"/>
        <v>75.86206896551714</v>
      </c>
      <c r="BD122" s="127">
        <f t="shared" si="27"/>
        <v>1.98</v>
      </c>
      <c r="BE122" s="127">
        <f t="shared" si="18"/>
        <v>0</v>
      </c>
      <c r="BF122" s="27">
        <v>2.695</v>
      </c>
      <c r="BG122" s="27">
        <v>1.98</v>
      </c>
      <c r="BH122" s="33">
        <v>0.011</v>
      </c>
      <c r="BI122" s="2">
        <v>36.69</v>
      </c>
      <c r="BJ122" s="2">
        <v>36.59</v>
      </c>
      <c r="BK122" s="2">
        <f t="shared" si="21"/>
        <v>36.64</v>
      </c>
      <c r="BL122" s="2">
        <v>7.17</v>
      </c>
      <c r="BM122" s="2">
        <v>8.72</v>
      </c>
      <c r="BN122" s="7">
        <f t="shared" si="25"/>
        <v>5543.116490166415</v>
      </c>
      <c r="BO122" s="1">
        <f t="shared" si="19"/>
        <v>14938.698940998487</v>
      </c>
    </row>
    <row r="123" spans="1:67" ht="12" customHeight="1">
      <c r="A123" s="167" t="s">
        <v>260</v>
      </c>
      <c r="B123" s="116" t="s">
        <v>565</v>
      </c>
      <c r="C123" s="49">
        <v>1</v>
      </c>
      <c r="D123" s="49">
        <v>1</v>
      </c>
      <c r="E123" s="37">
        <v>836</v>
      </c>
      <c r="F123" s="12">
        <v>0</v>
      </c>
      <c r="G123" s="1">
        <v>0</v>
      </c>
      <c r="H123" s="1">
        <v>0</v>
      </c>
      <c r="I123" s="1">
        <v>40</v>
      </c>
      <c r="J123" s="12">
        <v>10</v>
      </c>
      <c r="K123" s="1">
        <v>0</v>
      </c>
      <c r="L123" s="1">
        <v>5</v>
      </c>
      <c r="M123" s="12">
        <v>15</v>
      </c>
      <c r="N123" s="1">
        <v>0</v>
      </c>
      <c r="O123" s="20">
        <v>0</v>
      </c>
      <c r="P123" s="13">
        <v>0</v>
      </c>
      <c r="Q123" s="14">
        <v>0</v>
      </c>
      <c r="R123" s="8">
        <v>0</v>
      </c>
      <c r="S123" s="1">
        <v>0</v>
      </c>
      <c r="T123" s="17">
        <v>0</v>
      </c>
      <c r="U123" s="14">
        <v>10</v>
      </c>
      <c r="V123" s="11">
        <v>0</v>
      </c>
      <c r="W123" s="16">
        <v>0</v>
      </c>
      <c r="X123" s="17">
        <v>10</v>
      </c>
      <c r="Y123" s="13">
        <v>0</v>
      </c>
      <c r="Z123" s="15">
        <v>10</v>
      </c>
      <c r="AA123" s="16">
        <v>0</v>
      </c>
      <c r="AB123" s="1">
        <f>SUM(F123:AA123)</f>
        <v>100</v>
      </c>
      <c r="AC123" s="184">
        <v>0.40613598161383524</v>
      </c>
      <c r="AD123" s="184">
        <v>0.3237082872875181</v>
      </c>
      <c r="AE123" s="151">
        <v>2</v>
      </c>
      <c r="AF123" s="11">
        <v>5</v>
      </c>
      <c r="AG123" s="156" t="s">
        <v>542</v>
      </c>
      <c r="AH123" s="156">
        <v>3</v>
      </c>
      <c r="AI123" s="159">
        <v>836</v>
      </c>
      <c r="AJ123" s="176">
        <v>837.3</v>
      </c>
      <c r="AK123" s="176">
        <v>98</v>
      </c>
      <c r="AL123" s="176">
        <v>5</v>
      </c>
      <c r="AM123" s="176">
        <v>1</v>
      </c>
      <c r="AN123" s="133" t="s">
        <v>309</v>
      </c>
      <c r="AO123" s="134">
        <v>1.85185185185185</v>
      </c>
      <c r="AP123" s="134">
        <v>0</v>
      </c>
      <c r="AQ123" s="134">
        <v>60.493827160493794</v>
      </c>
      <c r="AR123" s="134">
        <v>0</v>
      </c>
      <c r="AS123" s="134">
        <v>1.85185185185185</v>
      </c>
      <c r="AT123" s="134">
        <v>32.0987654320987</v>
      </c>
      <c r="AU123" s="134">
        <v>0</v>
      </c>
      <c r="AV123" s="134">
        <v>0</v>
      </c>
      <c r="AW123" s="134">
        <v>3.08641975308641</v>
      </c>
      <c r="AX123" s="134">
        <v>0.6172839506172829</v>
      </c>
      <c r="AY123" s="134">
        <v>0</v>
      </c>
      <c r="AZ123" s="188">
        <f t="shared" si="17"/>
        <v>65.43209876543204</v>
      </c>
      <c r="BA123" s="60">
        <f t="shared" si="23"/>
        <v>2.0384615384615414</v>
      </c>
      <c r="BB123" s="127">
        <f t="shared" si="24"/>
        <v>1.8245614035087745</v>
      </c>
      <c r="BC123" s="57">
        <f t="shared" si="20"/>
        <v>64.19753086419749</v>
      </c>
      <c r="BD123" s="127">
        <f t="shared" si="27"/>
        <v>3.8147160493827172</v>
      </c>
      <c r="BE123" s="127">
        <f t="shared" si="18"/>
        <v>0.16181648715824326</v>
      </c>
      <c r="BF123" s="27">
        <v>2.702</v>
      </c>
      <c r="BG123" s="27">
        <v>4.432</v>
      </c>
      <c r="BH123" s="33">
        <v>0.021</v>
      </c>
      <c r="BI123" s="2">
        <v>31.38</v>
      </c>
      <c r="BJ123" s="2">
        <v>31.27</v>
      </c>
      <c r="BK123" s="2">
        <f t="shared" si="21"/>
        <v>31.325</v>
      </c>
      <c r="BL123" s="2">
        <v>6.47</v>
      </c>
      <c r="BM123" s="2">
        <v>7.87</v>
      </c>
      <c r="BN123" s="7">
        <f t="shared" si="25"/>
        <v>5300.338409475465</v>
      </c>
      <c r="BO123" s="1">
        <f t="shared" si="19"/>
        <v>14321.514382402705</v>
      </c>
    </row>
    <row r="124" spans="1:67" ht="12" customHeight="1">
      <c r="A124" s="167" t="s">
        <v>261</v>
      </c>
      <c r="B124" s="116" t="s">
        <v>565</v>
      </c>
      <c r="C124" s="49">
        <v>1</v>
      </c>
      <c r="D124" s="49">
        <v>1</v>
      </c>
      <c r="E124" s="37">
        <v>838.5</v>
      </c>
      <c r="F124" s="12">
        <v>5</v>
      </c>
      <c r="G124" s="1">
        <v>0</v>
      </c>
      <c r="H124" s="1">
        <v>0</v>
      </c>
      <c r="I124" s="1">
        <v>0</v>
      </c>
      <c r="J124" s="12">
        <v>15</v>
      </c>
      <c r="K124" s="1">
        <v>0</v>
      </c>
      <c r="L124" s="1">
        <v>0</v>
      </c>
      <c r="M124" s="12">
        <v>50</v>
      </c>
      <c r="N124" s="1">
        <v>0</v>
      </c>
      <c r="O124" s="20">
        <v>0</v>
      </c>
      <c r="P124" s="13">
        <v>0</v>
      </c>
      <c r="Q124" s="14">
        <v>0</v>
      </c>
      <c r="R124" s="8">
        <v>5</v>
      </c>
      <c r="S124" s="1">
        <v>0</v>
      </c>
      <c r="T124" s="17">
        <v>0</v>
      </c>
      <c r="U124" s="14">
        <v>5</v>
      </c>
      <c r="V124" s="11">
        <v>0</v>
      </c>
      <c r="W124" s="16">
        <v>0</v>
      </c>
      <c r="X124" s="17">
        <v>10</v>
      </c>
      <c r="Y124" s="13">
        <v>0</v>
      </c>
      <c r="Z124" s="15">
        <v>10</v>
      </c>
      <c r="AA124" s="16">
        <v>0</v>
      </c>
      <c r="AB124" s="1">
        <f>SUM(F124:AA124)</f>
        <v>100</v>
      </c>
      <c r="AC124" s="184">
        <v>0.19649304916028185</v>
      </c>
      <c r="AD124" s="184">
        <v>0.19044150262375767</v>
      </c>
      <c r="AE124" s="151">
        <v>2</v>
      </c>
      <c r="AF124" s="11">
        <v>5</v>
      </c>
      <c r="AG124" s="16" t="s">
        <v>548</v>
      </c>
      <c r="AH124" s="16">
        <v>4</v>
      </c>
      <c r="AI124" s="159">
        <v>838.5</v>
      </c>
      <c r="AJ124" s="176">
        <v>837.3</v>
      </c>
      <c r="AK124" s="176">
        <v>98</v>
      </c>
      <c r="AL124" s="176">
        <v>5</v>
      </c>
      <c r="AM124" s="176">
        <v>1</v>
      </c>
      <c r="AN124" s="114" t="s">
        <v>310</v>
      </c>
      <c r="AO124" s="135">
        <v>6.923076923076921</v>
      </c>
      <c r="AP124" s="135">
        <v>0</v>
      </c>
      <c r="AQ124" s="135">
        <v>56.9230769230769</v>
      </c>
      <c r="AR124" s="135">
        <v>0</v>
      </c>
      <c r="AS124" s="135">
        <v>0</v>
      </c>
      <c r="AT124" s="135">
        <v>26.9230769230769</v>
      </c>
      <c r="AU124" s="135">
        <v>0</v>
      </c>
      <c r="AV124" s="135">
        <v>0</v>
      </c>
      <c r="AW124" s="135">
        <v>7.69230769230769</v>
      </c>
      <c r="AX124" s="135">
        <v>0</v>
      </c>
      <c r="AY124" s="135">
        <v>1.53846153846153</v>
      </c>
      <c r="AZ124" s="188">
        <f t="shared" si="17"/>
        <v>64.61538461538458</v>
      </c>
      <c r="BA124" s="60">
        <f t="shared" si="23"/>
        <v>2.4000000000000012</v>
      </c>
      <c r="BB124" s="127">
        <f t="shared" si="24"/>
        <v>1.8444444444444452</v>
      </c>
      <c r="BC124" s="57">
        <f t="shared" si="20"/>
        <v>63.84615384615382</v>
      </c>
      <c r="BD124" s="127">
        <f t="shared" si="27"/>
        <v>3.207</v>
      </c>
      <c r="BE124" s="127">
        <f t="shared" si="18"/>
        <v>0</v>
      </c>
      <c r="BF124" s="27">
        <v>2.708</v>
      </c>
      <c r="BG124" s="27">
        <v>3.207</v>
      </c>
      <c r="BH124" s="33">
        <v>0.024</v>
      </c>
      <c r="BI124" s="2">
        <v>45.27</v>
      </c>
      <c r="BJ124" s="2">
        <v>45.33</v>
      </c>
      <c r="BK124" s="2">
        <f t="shared" si="21"/>
        <v>45.3</v>
      </c>
      <c r="BL124" s="2">
        <v>9</v>
      </c>
      <c r="BM124" s="2">
        <v>10.6</v>
      </c>
      <c r="BN124" s="7">
        <f t="shared" si="25"/>
        <v>5367.298578199052</v>
      </c>
      <c r="BO124" s="1">
        <f t="shared" si="19"/>
        <v>14534.644549763034</v>
      </c>
    </row>
    <row r="125" spans="1:67" ht="12" customHeight="1">
      <c r="A125" s="167" t="s">
        <v>262</v>
      </c>
      <c r="B125" s="116" t="s">
        <v>565</v>
      </c>
      <c r="C125" s="49">
        <v>1</v>
      </c>
      <c r="D125" s="49">
        <v>1</v>
      </c>
      <c r="E125" s="37">
        <v>841.2</v>
      </c>
      <c r="F125" s="12">
        <v>0</v>
      </c>
      <c r="G125" s="1">
        <v>0</v>
      </c>
      <c r="H125" s="1">
        <v>0</v>
      </c>
      <c r="I125" s="1">
        <v>0</v>
      </c>
      <c r="J125" s="12">
        <v>5</v>
      </c>
      <c r="K125" s="1">
        <v>0</v>
      </c>
      <c r="L125" s="1">
        <v>0</v>
      </c>
      <c r="M125" s="12">
        <v>90</v>
      </c>
      <c r="N125" s="1">
        <v>0</v>
      </c>
      <c r="O125" s="20">
        <v>0</v>
      </c>
      <c r="P125" s="13">
        <v>0</v>
      </c>
      <c r="Q125" s="14">
        <v>0</v>
      </c>
      <c r="R125" s="8">
        <v>0</v>
      </c>
      <c r="S125" s="1">
        <v>0</v>
      </c>
      <c r="T125" s="17">
        <v>0</v>
      </c>
      <c r="U125" s="14">
        <v>0</v>
      </c>
      <c r="V125" s="11">
        <v>0</v>
      </c>
      <c r="W125" s="16">
        <v>0</v>
      </c>
      <c r="X125" s="17">
        <v>5</v>
      </c>
      <c r="Y125" s="13">
        <v>0</v>
      </c>
      <c r="Z125" s="15">
        <v>0</v>
      </c>
      <c r="AA125" s="16">
        <v>0</v>
      </c>
      <c r="AB125" s="1">
        <f>SUM(F125:AA125)</f>
        <v>100</v>
      </c>
      <c r="AC125" s="184">
        <v>0.09184589604385157</v>
      </c>
      <c r="AD125" s="184">
        <v>0.03717443531089156</v>
      </c>
      <c r="AE125" s="151">
        <v>1</v>
      </c>
      <c r="AF125" s="11">
        <v>5</v>
      </c>
      <c r="AG125" s="16" t="s">
        <v>548</v>
      </c>
      <c r="AH125" s="16">
        <v>4</v>
      </c>
      <c r="AI125" s="159">
        <v>841.2</v>
      </c>
      <c r="AJ125" s="176">
        <v>841.64</v>
      </c>
      <c r="AK125" s="176">
        <v>100</v>
      </c>
      <c r="AL125" s="176">
        <v>2</v>
      </c>
      <c r="AM125" s="176">
        <v>0</v>
      </c>
      <c r="AN125" s="133" t="s">
        <v>311</v>
      </c>
      <c r="AO125" s="134">
        <v>13.5294117647058</v>
      </c>
      <c r="AP125" s="134">
        <v>0</v>
      </c>
      <c r="AQ125" s="134">
        <v>69.41176470588229</v>
      </c>
      <c r="AR125" s="134">
        <v>0</v>
      </c>
      <c r="AS125" s="134">
        <v>1.17647058823529</v>
      </c>
      <c r="AT125" s="134">
        <v>14.7058823529411</v>
      </c>
      <c r="AU125" s="134">
        <v>0</v>
      </c>
      <c r="AV125" s="134">
        <v>0</v>
      </c>
      <c r="AW125" s="134">
        <v>1.17647058823529</v>
      </c>
      <c r="AX125" s="134">
        <v>0</v>
      </c>
      <c r="AY125" s="134">
        <v>0</v>
      </c>
      <c r="AZ125" s="188">
        <f t="shared" si="17"/>
        <v>71.76470588235287</v>
      </c>
      <c r="BA125" s="60">
        <f t="shared" si="23"/>
        <v>4.880000000000021</v>
      </c>
      <c r="BB125" s="127">
        <f t="shared" si="24"/>
        <v>5.296296296296314</v>
      </c>
      <c r="BC125" s="57">
        <f t="shared" si="20"/>
        <v>84.11764705882338</v>
      </c>
      <c r="BD125" s="127">
        <f t="shared" si="27"/>
        <v>8.315</v>
      </c>
      <c r="BE125" s="127">
        <f t="shared" si="18"/>
        <v>0</v>
      </c>
      <c r="BF125" s="27">
        <v>2.703</v>
      </c>
      <c r="BG125" s="27">
        <v>8.315</v>
      </c>
      <c r="BH125" s="33">
        <v>0.088</v>
      </c>
      <c r="BI125" s="2">
        <v>39.42</v>
      </c>
      <c r="BJ125" s="2">
        <v>39.45</v>
      </c>
      <c r="BK125" s="2">
        <f t="shared" si="21"/>
        <v>39.435</v>
      </c>
      <c r="BL125" s="2">
        <v>8.25</v>
      </c>
      <c r="BM125" s="2">
        <v>9.65</v>
      </c>
      <c r="BN125" s="7">
        <f t="shared" si="25"/>
        <v>5128.088426527958</v>
      </c>
      <c r="BO125" s="1">
        <f t="shared" si="19"/>
        <v>13861.22301690507</v>
      </c>
    </row>
    <row r="126" spans="1:67" ht="12" customHeight="1">
      <c r="A126" s="167" t="s">
        <v>263</v>
      </c>
      <c r="B126" s="116" t="s">
        <v>565</v>
      </c>
      <c r="C126" s="49">
        <v>1</v>
      </c>
      <c r="D126" s="49">
        <v>1</v>
      </c>
      <c r="E126" s="37">
        <v>843.5</v>
      </c>
      <c r="F126" s="12">
        <v>10</v>
      </c>
      <c r="G126" s="1">
        <v>0</v>
      </c>
      <c r="H126" s="1">
        <v>0</v>
      </c>
      <c r="I126" s="1">
        <v>0</v>
      </c>
      <c r="J126" s="12">
        <v>10</v>
      </c>
      <c r="K126" s="1">
        <v>0</v>
      </c>
      <c r="L126" s="1">
        <v>0</v>
      </c>
      <c r="M126" s="12">
        <v>65</v>
      </c>
      <c r="N126" s="1">
        <v>0</v>
      </c>
      <c r="O126" s="20">
        <v>0</v>
      </c>
      <c r="P126" s="13">
        <v>0</v>
      </c>
      <c r="Q126" s="14">
        <v>0</v>
      </c>
      <c r="R126" s="8">
        <v>5</v>
      </c>
      <c r="S126" s="1">
        <v>0</v>
      </c>
      <c r="T126" s="17">
        <v>0</v>
      </c>
      <c r="U126" s="14">
        <v>5</v>
      </c>
      <c r="V126" s="11">
        <v>5</v>
      </c>
      <c r="W126" s="16">
        <v>0</v>
      </c>
      <c r="X126" s="17">
        <v>0</v>
      </c>
      <c r="Y126" s="13">
        <v>0</v>
      </c>
      <c r="Z126" s="15">
        <v>0</v>
      </c>
      <c r="AA126" s="16">
        <v>0</v>
      </c>
      <c r="AB126" s="1">
        <f>SUM(F126:AA126)</f>
        <v>100</v>
      </c>
      <c r="AC126" s="184">
        <v>0.1540778032710094</v>
      </c>
      <c r="AD126" s="184">
        <v>0.20477154211027881</v>
      </c>
      <c r="AE126" s="151">
        <v>2</v>
      </c>
      <c r="AF126" s="11">
        <v>5</v>
      </c>
      <c r="AG126" s="16" t="s">
        <v>549</v>
      </c>
      <c r="AH126" s="16">
        <v>4</v>
      </c>
      <c r="AI126" s="159">
        <v>843.5</v>
      </c>
      <c r="AJ126" s="176">
        <v>845.44</v>
      </c>
      <c r="AK126" s="176">
        <v>96</v>
      </c>
      <c r="AL126" s="176">
        <v>1</v>
      </c>
      <c r="AM126" s="176">
        <v>4</v>
      </c>
      <c r="AN126" s="114" t="s">
        <v>312</v>
      </c>
      <c r="AO126" s="135">
        <v>4.27350427350427</v>
      </c>
      <c r="AP126" s="135">
        <v>0</v>
      </c>
      <c r="AQ126" s="135">
        <v>67.52136752136751</v>
      </c>
      <c r="AR126" s="135">
        <v>0</v>
      </c>
      <c r="AS126" s="135">
        <v>0.8547008547008539</v>
      </c>
      <c r="AT126" s="135">
        <v>24.786324786324702</v>
      </c>
      <c r="AU126" s="135">
        <v>0</v>
      </c>
      <c r="AV126" s="135">
        <v>0</v>
      </c>
      <c r="AW126" s="135">
        <v>1.7094017094016998</v>
      </c>
      <c r="AX126" s="135">
        <v>0</v>
      </c>
      <c r="AY126" s="135">
        <v>0.8547008547008539</v>
      </c>
      <c r="AZ126" s="188">
        <f t="shared" si="17"/>
        <v>70.08547008547006</v>
      </c>
      <c r="BA126" s="60">
        <f t="shared" si="23"/>
        <v>2.8275862068965605</v>
      </c>
      <c r="BB126" s="127">
        <f t="shared" si="24"/>
        <v>2.741935483870977</v>
      </c>
      <c r="BC126" s="57">
        <f t="shared" si="20"/>
        <v>72.64957264957263</v>
      </c>
      <c r="BD126" s="127">
        <f t="shared" si="27"/>
        <v>8.763</v>
      </c>
      <c r="BE126" s="127">
        <f t="shared" si="18"/>
        <v>0</v>
      </c>
      <c r="BF126" s="27">
        <v>2.705</v>
      </c>
      <c r="BG126" s="27">
        <v>8.763</v>
      </c>
      <c r="BH126" s="33">
        <v>0.154</v>
      </c>
      <c r="BI126" s="2">
        <v>44.77</v>
      </c>
      <c r="BJ126" s="2">
        <v>44.66</v>
      </c>
      <c r="BK126" s="2">
        <f t="shared" si="21"/>
        <v>44.715</v>
      </c>
      <c r="BL126" s="2">
        <v>9.97</v>
      </c>
      <c r="BM126" s="2">
        <v>11.37</v>
      </c>
      <c r="BN126" s="7">
        <f t="shared" si="25"/>
        <v>4751.859723698193</v>
      </c>
      <c r="BO126" s="1">
        <f t="shared" si="19"/>
        <v>12853.780552603614</v>
      </c>
    </row>
    <row r="127" spans="1:67" ht="12" customHeight="1">
      <c r="A127" s="167" t="s">
        <v>264</v>
      </c>
      <c r="B127" s="116" t="s">
        <v>565</v>
      </c>
      <c r="C127" s="49">
        <v>1</v>
      </c>
      <c r="D127" s="49">
        <v>1</v>
      </c>
      <c r="E127" s="37">
        <v>845.5</v>
      </c>
      <c r="F127" s="12">
        <v>20</v>
      </c>
      <c r="G127" s="1">
        <v>0</v>
      </c>
      <c r="H127" s="1">
        <v>0</v>
      </c>
      <c r="I127" s="1">
        <v>0</v>
      </c>
      <c r="J127" s="12">
        <v>30</v>
      </c>
      <c r="K127" s="1">
        <v>0</v>
      </c>
      <c r="L127" s="1">
        <v>0</v>
      </c>
      <c r="M127" s="12">
        <v>40</v>
      </c>
      <c r="N127" s="1">
        <v>0</v>
      </c>
      <c r="O127" s="20">
        <v>0</v>
      </c>
      <c r="P127" s="13">
        <v>0</v>
      </c>
      <c r="Q127" s="14">
        <v>0</v>
      </c>
      <c r="R127" s="8">
        <v>0</v>
      </c>
      <c r="S127" s="1">
        <v>0</v>
      </c>
      <c r="T127" s="17">
        <v>0</v>
      </c>
      <c r="U127" s="14">
        <v>0</v>
      </c>
      <c r="V127" s="11">
        <v>0</v>
      </c>
      <c r="W127" s="16">
        <v>0</v>
      </c>
      <c r="X127" s="17">
        <v>10</v>
      </c>
      <c r="Y127" s="13">
        <v>0</v>
      </c>
      <c r="Z127" s="15">
        <v>0</v>
      </c>
      <c r="AA127" s="16">
        <v>0</v>
      </c>
      <c r="AB127" s="1">
        <f>SUM(F127:AA127)</f>
        <v>100</v>
      </c>
      <c r="AC127" s="184">
        <v>0.3416555422003511</v>
      </c>
      <c r="AD127" s="184">
        <v>0.2734459784782413</v>
      </c>
      <c r="AE127" s="151">
        <v>2</v>
      </c>
      <c r="AF127" s="11">
        <v>5</v>
      </c>
      <c r="AG127" s="156" t="s">
        <v>542</v>
      </c>
      <c r="AH127" s="156">
        <v>3</v>
      </c>
      <c r="AI127" s="159">
        <v>845.5</v>
      </c>
      <c r="AJ127" s="176">
        <v>845.44</v>
      </c>
      <c r="AK127" s="176">
        <v>96</v>
      </c>
      <c r="AL127" s="176">
        <v>1</v>
      </c>
      <c r="AM127" s="176">
        <v>4</v>
      </c>
      <c r="AN127" s="133" t="s">
        <v>313</v>
      </c>
      <c r="AO127" s="134">
        <v>17.8571428571428</v>
      </c>
      <c r="AP127" s="134">
        <v>0</v>
      </c>
      <c r="AQ127" s="134">
        <v>55.9523809523809</v>
      </c>
      <c r="AR127" s="134">
        <v>0</v>
      </c>
      <c r="AS127" s="134">
        <v>2.38095238095238</v>
      </c>
      <c r="AT127" s="134">
        <v>19.6428571428571</v>
      </c>
      <c r="AU127" s="134">
        <v>0</v>
      </c>
      <c r="AV127" s="134">
        <v>0</v>
      </c>
      <c r="AW127" s="134">
        <v>4.16666666666666</v>
      </c>
      <c r="AX127" s="134">
        <v>0</v>
      </c>
      <c r="AY127" s="134">
        <v>0</v>
      </c>
      <c r="AZ127" s="188">
        <f t="shared" si="17"/>
        <v>62.499999999999936</v>
      </c>
      <c r="BA127" s="60">
        <f t="shared" si="23"/>
        <v>3.1818181818181857</v>
      </c>
      <c r="BB127" s="127">
        <f t="shared" si="24"/>
        <v>3.200000000000002</v>
      </c>
      <c r="BC127" s="57">
        <f t="shared" si="20"/>
        <v>76.19047619047608</v>
      </c>
      <c r="BD127" s="127">
        <f t="shared" si="27"/>
        <v>9.271</v>
      </c>
      <c r="BE127" s="127">
        <f t="shared" si="18"/>
        <v>0</v>
      </c>
      <c r="BF127" s="27">
        <v>2.708</v>
      </c>
      <c r="BG127" s="27">
        <v>9.271</v>
      </c>
      <c r="BH127" s="33">
        <v>1.246</v>
      </c>
      <c r="BI127" s="2">
        <v>32.55</v>
      </c>
      <c r="BJ127" s="2">
        <v>32.69</v>
      </c>
      <c r="BK127" s="2">
        <f t="shared" si="21"/>
        <v>32.62</v>
      </c>
      <c r="BL127" s="2">
        <v>6.77</v>
      </c>
      <c r="BM127" s="2">
        <v>8.45</v>
      </c>
      <c r="BN127" s="7">
        <f t="shared" si="25"/>
        <v>5252.8180354267315</v>
      </c>
      <c r="BO127" s="1">
        <f t="shared" si="19"/>
        <v>14224.63123993559</v>
      </c>
    </row>
    <row r="128" spans="1:67" ht="12" customHeight="1">
      <c r="A128" s="167" t="s">
        <v>265</v>
      </c>
      <c r="B128" s="116" t="s">
        <v>565</v>
      </c>
      <c r="C128" s="49">
        <v>1</v>
      </c>
      <c r="D128" s="49">
        <v>1</v>
      </c>
      <c r="E128" s="37">
        <v>847</v>
      </c>
      <c r="F128" s="12">
        <v>10</v>
      </c>
      <c r="G128" s="1">
        <v>0</v>
      </c>
      <c r="H128" s="1">
        <v>0</v>
      </c>
      <c r="I128" s="1">
        <v>0</v>
      </c>
      <c r="J128" s="12">
        <v>70</v>
      </c>
      <c r="K128" s="1">
        <v>0</v>
      </c>
      <c r="L128" s="1">
        <v>10</v>
      </c>
      <c r="M128" s="12">
        <v>0</v>
      </c>
      <c r="N128" s="1">
        <v>0</v>
      </c>
      <c r="O128" s="20">
        <v>0</v>
      </c>
      <c r="P128" s="13">
        <v>0</v>
      </c>
      <c r="Q128" s="14">
        <v>0</v>
      </c>
      <c r="R128" s="8">
        <v>0</v>
      </c>
      <c r="S128" s="1">
        <v>0</v>
      </c>
      <c r="T128" s="17">
        <v>5</v>
      </c>
      <c r="U128" s="14">
        <v>5</v>
      </c>
      <c r="V128" s="11">
        <v>0</v>
      </c>
      <c r="W128" s="16">
        <v>0</v>
      </c>
      <c r="X128" s="17">
        <v>0</v>
      </c>
      <c r="Y128" s="13">
        <v>0</v>
      </c>
      <c r="Z128" s="15">
        <v>0</v>
      </c>
      <c r="AA128" s="16">
        <v>0</v>
      </c>
      <c r="AB128" s="1">
        <f>SUM(F128:AA128)</f>
        <v>100</v>
      </c>
      <c r="AC128" s="184">
        <v>0.5418198412852165</v>
      </c>
      <c r="AD128" s="184">
        <v>0.3187444511877514</v>
      </c>
      <c r="AE128" s="151">
        <v>2</v>
      </c>
      <c r="AF128" s="11">
        <v>5</v>
      </c>
      <c r="AG128" s="156" t="s">
        <v>553</v>
      </c>
      <c r="AH128" s="156">
        <v>3</v>
      </c>
      <c r="AI128" s="159">
        <v>847</v>
      </c>
      <c r="AJ128" s="176">
        <v>845.44</v>
      </c>
      <c r="AK128" s="176">
        <v>96</v>
      </c>
      <c r="AL128" s="176">
        <v>1</v>
      </c>
      <c r="AM128" s="176">
        <v>4</v>
      </c>
      <c r="AN128" s="114" t="s">
        <v>314</v>
      </c>
      <c r="AO128" s="135">
        <v>9.44881889763779</v>
      </c>
      <c r="AP128" s="135">
        <v>0</v>
      </c>
      <c r="AQ128" s="135">
        <v>75.5905511811023</v>
      </c>
      <c r="AR128" s="135">
        <v>0</v>
      </c>
      <c r="AS128" s="135">
        <v>0.7874015748031491</v>
      </c>
      <c r="AT128" s="135">
        <v>7.87401574803149</v>
      </c>
      <c r="AU128" s="135">
        <v>0</v>
      </c>
      <c r="AV128" s="135">
        <v>0</v>
      </c>
      <c r="AW128" s="135">
        <v>1.5748031496062902</v>
      </c>
      <c r="AX128" s="135">
        <v>2.36220472440944</v>
      </c>
      <c r="AY128" s="135">
        <v>2.36220472440944</v>
      </c>
      <c r="AZ128" s="188">
        <f t="shared" si="17"/>
        <v>77.95275590551175</v>
      </c>
      <c r="BA128" s="60">
        <f t="shared" si="23"/>
        <v>9.9</v>
      </c>
      <c r="BB128" s="127">
        <f t="shared" si="24"/>
        <v>9.083333333333341</v>
      </c>
      <c r="BC128" s="57">
        <f t="shared" si="20"/>
        <v>85.82677165354325</v>
      </c>
      <c r="BD128" s="127">
        <f t="shared" si="27"/>
        <v>6.029795275590559</v>
      </c>
      <c r="BE128" s="127">
        <f t="shared" si="18"/>
        <v>0.3917553774954798</v>
      </c>
      <c r="BF128" s="27">
        <v>2.704</v>
      </c>
      <c r="BG128" s="27">
        <v>8.392</v>
      </c>
      <c r="BH128" s="33">
        <v>0.145</v>
      </c>
      <c r="BI128" s="2">
        <v>42.31</v>
      </c>
      <c r="BJ128" s="2">
        <v>42.27</v>
      </c>
      <c r="BK128" s="2">
        <f t="shared" si="21"/>
        <v>42.290000000000006</v>
      </c>
      <c r="BL128" s="2">
        <v>8.7</v>
      </c>
      <c r="BM128" s="2">
        <v>10.42</v>
      </c>
      <c r="BN128" s="7">
        <f t="shared" si="25"/>
        <v>5195.331695331696</v>
      </c>
      <c r="BO128" s="1">
        <f t="shared" si="19"/>
        <v>14048.176904176908</v>
      </c>
    </row>
    <row r="129" spans="1:67" ht="12" customHeight="1">
      <c r="A129" s="167" t="s">
        <v>266</v>
      </c>
      <c r="B129" s="116" t="s">
        <v>565</v>
      </c>
      <c r="C129" s="49">
        <v>1</v>
      </c>
      <c r="D129" s="49">
        <v>1</v>
      </c>
      <c r="E129" s="37">
        <v>850</v>
      </c>
      <c r="F129" s="12">
        <v>5</v>
      </c>
      <c r="G129" s="1">
        <v>0</v>
      </c>
      <c r="H129" s="1">
        <v>0</v>
      </c>
      <c r="I129" s="1">
        <v>0</v>
      </c>
      <c r="J129" s="12">
        <v>60</v>
      </c>
      <c r="K129" s="1">
        <v>0</v>
      </c>
      <c r="L129" s="1">
        <v>0</v>
      </c>
      <c r="M129" s="12">
        <v>10</v>
      </c>
      <c r="N129" s="1">
        <v>0</v>
      </c>
      <c r="O129" s="20">
        <v>0</v>
      </c>
      <c r="P129" s="13">
        <v>0</v>
      </c>
      <c r="Q129" s="14">
        <v>0</v>
      </c>
      <c r="R129" s="8">
        <v>10</v>
      </c>
      <c r="S129" s="1">
        <v>0</v>
      </c>
      <c r="T129" s="17">
        <v>0</v>
      </c>
      <c r="U129" s="14">
        <v>0</v>
      </c>
      <c r="V129" s="11">
        <v>0</v>
      </c>
      <c r="W129" s="16">
        <v>0</v>
      </c>
      <c r="X129" s="17">
        <v>10</v>
      </c>
      <c r="Y129" s="13">
        <v>0</v>
      </c>
      <c r="Z129" s="15">
        <v>5</v>
      </c>
      <c r="AA129" s="16">
        <v>0</v>
      </c>
      <c r="AB129" s="1">
        <f>SUM(F129:AA129)</f>
        <v>100</v>
      </c>
      <c r="AC129" s="4"/>
      <c r="AD129" s="4"/>
      <c r="AE129" s="151">
        <v>1</v>
      </c>
      <c r="AF129" s="11">
        <v>4</v>
      </c>
      <c r="AG129" s="151" t="s">
        <v>554</v>
      </c>
      <c r="AH129" s="151">
        <v>2</v>
      </c>
      <c r="AI129" s="159">
        <v>850</v>
      </c>
      <c r="AJ129" s="176">
        <v>849.23</v>
      </c>
      <c r="AK129" s="176">
        <v>95</v>
      </c>
      <c r="AL129" s="176">
        <v>0</v>
      </c>
      <c r="AM129" s="176">
        <v>5</v>
      </c>
      <c r="AN129" s="114" t="s">
        <v>315</v>
      </c>
      <c r="AO129" s="135">
        <v>26.5625</v>
      </c>
      <c r="AP129" s="135">
        <v>0</v>
      </c>
      <c r="AQ129" s="135">
        <v>64.0625</v>
      </c>
      <c r="AR129" s="135">
        <v>0</v>
      </c>
      <c r="AS129" s="135">
        <v>1.5625</v>
      </c>
      <c r="AT129" s="135">
        <v>6.25</v>
      </c>
      <c r="AU129" s="135">
        <v>0</v>
      </c>
      <c r="AV129" s="135">
        <v>0</v>
      </c>
      <c r="AW129" s="135">
        <v>0.78125</v>
      </c>
      <c r="AX129" s="135">
        <v>0</v>
      </c>
      <c r="AY129" s="135">
        <v>0.78125</v>
      </c>
      <c r="AZ129" s="188">
        <f t="shared" si="17"/>
        <v>66.40625</v>
      </c>
      <c r="BA129" s="60">
        <f t="shared" si="23"/>
        <v>10.625</v>
      </c>
      <c r="BB129" s="127">
        <f t="shared" si="24"/>
        <v>13.11111111111111</v>
      </c>
      <c r="BC129" s="57">
        <f t="shared" si="20"/>
        <v>92.1875</v>
      </c>
      <c r="BD129" s="127">
        <f t="shared" si="27"/>
        <v>1.165</v>
      </c>
      <c r="BE129" s="127">
        <f t="shared" si="18"/>
        <v>0</v>
      </c>
      <c r="BF129" s="27">
        <v>2.699</v>
      </c>
      <c r="BG129" s="27">
        <v>1.165</v>
      </c>
      <c r="BH129" s="33">
        <v>0.006</v>
      </c>
      <c r="BI129" s="2">
        <v>51.02</v>
      </c>
      <c r="BJ129" s="2">
        <v>50.93</v>
      </c>
      <c r="BK129" s="2">
        <f t="shared" si="21"/>
        <v>50.975</v>
      </c>
      <c r="BL129" s="2">
        <v>9.47</v>
      </c>
      <c r="BM129" s="2">
        <v>10.92</v>
      </c>
      <c r="BN129" s="7">
        <f t="shared" si="25"/>
        <v>5721.099887766554</v>
      </c>
      <c r="BO129" s="1">
        <f t="shared" si="19"/>
        <v>15441.248597081929</v>
      </c>
    </row>
    <row r="130" spans="1:67" ht="12" customHeight="1">
      <c r="A130" s="167" t="s">
        <v>267</v>
      </c>
      <c r="B130" s="116" t="s">
        <v>565</v>
      </c>
      <c r="C130" s="49">
        <v>1</v>
      </c>
      <c r="D130" s="49">
        <v>1</v>
      </c>
      <c r="E130" s="37">
        <v>851.9</v>
      </c>
      <c r="F130" s="12">
        <v>0</v>
      </c>
      <c r="G130" s="1">
        <v>0</v>
      </c>
      <c r="H130" s="1">
        <v>0</v>
      </c>
      <c r="I130" s="1">
        <v>0</v>
      </c>
      <c r="J130" s="12">
        <v>80</v>
      </c>
      <c r="K130" s="1">
        <v>0</v>
      </c>
      <c r="L130" s="1">
        <v>0</v>
      </c>
      <c r="M130" s="12">
        <v>0</v>
      </c>
      <c r="N130" s="1">
        <v>5</v>
      </c>
      <c r="O130" s="20">
        <v>0</v>
      </c>
      <c r="P130" s="13">
        <v>5</v>
      </c>
      <c r="Q130" s="14">
        <v>0</v>
      </c>
      <c r="R130" s="8">
        <v>5</v>
      </c>
      <c r="S130" s="1">
        <v>0</v>
      </c>
      <c r="T130" s="17">
        <v>0</v>
      </c>
      <c r="U130" s="14">
        <v>0</v>
      </c>
      <c r="V130" s="11">
        <v>0</v>
      </c>
      <c r="W130" s="16">
        <v>5</v>
      </c>
      <c r="X130" s="17">
        <v>0</v>
      </c>
      <c r="Y130" s="13">
        <v>0</v>
      </c>
      <c r="Z130" s="15">
        <v>0</v>
      </c>
      <c r="AA130" s="16">
        <v>0</v>
      </c>
      <c r="AB130" s="1">
        <f>SUM(F130:AA130)</f>
        <v>100</v>
      </c>
      <c r="AC130" s="4"/>
      <c r="AD130" s="4"/>
      <c r="AE130" s="151">
        <v>1</v>
      </c>
      <c r="AF130" s="11">
        <v>4</v>
      </c>
      <c r="AG130" s="151" t="s">
        <v>554</v>
      </c>
      <c r="AH130" s="151">
        <v>2</v>
      </c>
      <c r="AI130" s="159">
        <v>851.9</v>
      </c>
      <c r="AJ130" s="176">
        <v>853.03</v>
      </c>
      <c r="AK130" s="176">
        <v>92</v>
      </c>
      <c r="AL130" s="176">
        <v>12</v>
      </c>
      <c r="AM130" s="176">
        <v>6</v>
      </c>
      <c r="AN130" s="133" t="s">
        <v>316</v>
      </c>
      <c r="AO130" s="134">
        <v>8.39160839160839</v>
      </c>
      <c r="AP130" s="134">
        <v>0</v>
      </c>
      <c r="AQ130" s="134">
        <v>86.013986013986</v>
      </c>
      <c r="AR130" s="134">
        <v>0</v>
      </c>
      <c r="AS130" s="134">
        <v>0</v>
      </c>
      <c r="AT130" s="134">
        <v>4.19580419580419</v>
      </c>
      <c r="AU130" s="134">
        <v>0</v>
      </c>
      <c r="AV130" s="134">
        <v>0</v>
      </c>
      <c r="AW130" s="134">
        <v>0.699300699300699</v>
      </c>
      <c r="AX130" s="134">
        <v>0</v>
      </c>
      <c r="AY130" s="134">
        <v>0.699300699300699</v>
      </c>
      <c r="AZ130" s="188">
        <f t="shared" si="17"/>
        <v>86.71328671328669</v>
      </c>
      <c r="BA130" s="60">
        <f t="shared" si="23"/>
        <v>20.666666666666693</v>
      </c>
      <c r="BB130" s="127">
        <f t="shared" si="24"/>
        <v>19.285714285714306</v>
      </c>
      <c r="BC130" s="57">
        <f t="shared" si="20"/>
        <v>94.40559440559439</v>
      </c>
      <c r="BD130" s="127">
        <f t="shared" si="27"/>
        <v>3.881</v>
      </c>
      <c r="BE130" s="127">
        <f t="shared" si="18"/>
        <v>0</v>
      </c>
      <c r="BF130" s="27">
        <v>2.703</v>
      </c>
      <c r="BG130" s="27">
        <v>3.881</v>
      </c>
      <c r="BH130" s="33">
        <v>0.018</v>
      </c>
      <c r="BI130" s="2">
        <v>39.21</v>
      </c>
      <c r="BJ130" s="2">
        <v>38.98</v>
      </c>
      <c r="BK130" s="2">
        <f t="shared" si="21"/>
        <v>39.095</v>
      </c>
      <c r="BL130" s="2">
        <v>8.15</v>
      </c>
      <c r="BM130" s="2">
        <v>9.7</v>
      </c>
      <c r="BN130" s="7">
        <f t="shared" si="25"/>
        <v>5150.856389986825</v>
      </c>
      <c r="BO130" s="1">
        <f t="shared" si="19"/>
        <v>13922.764822134388</v>
      </c>
    </row>
    <row r="131" spans="1:67" ht="12" customHeight="1">
      <c r="A131" s="167" t="s">
        <v>268</v>
      </c>
      <c r="B131" s="116" t="s">
        <v>565</v>
      </c>
      <c r="C131" s="49">
        <v>1</v>
      </c>
      <c r="D131" s="49">
        <v>1</v>
      </c>
      <c r="E131" s="37">
        <v>852.8</v>
      </c>
      <c r="F131" s="12">
        <v>5</v>
      </c>
      <c r="G131" s="1">
        <v>0</v>
      </c>
      <c r="H131" s="1">
        <v>0</v>
      </c>
      <c r="I131" s="1">
        <v>0</v>
      </c>
      <c r="J131" s="12">
        <v>55</v>
      </c>
      <c r="K131" s="1">
        <v>0</v>
      </c>
      <c r="L131" s="1">
        <v>15</v>
      </c>
      <c r="M131" s="12">
        <v>0</v>
      </c>
      <c r="N131" s="1">
        <v>0</v>
      </c>
      <c r="O131" s="20">
        <v>0</v>
      </c>
      <c r="P131" s="13">
        <v>0</v>
      </c>
      <c r="Q131" s="14">
        <v>0</v>
      </c>
      <c r="R131" s="8">
        <v>0</v>
      </c>
      <c r="S131" s="1">
        <v>0</v>
      </c>
      <c r="T131" s="17">
        <v>0</v>
      </c>
      <c r="U131" s="14">
        <v>0</v>
      </c>
      <c r="V131" s="11">
        <v>0</v>
      </c>
      <c r="W131" s="16">
        <v>0</v>
      </c>
      <c r="X131" s="17">
        <v>20</v>
      </c>
      <c r="Y131" s="13">
        <v>0</v>
      </c>
      <c r="Z131" s="15">
        <v>5</v>
      </c>
      <c r="AA131" s="16">
        <v>0</v>
      </c>
      <c r="AB131" s="1">
        <f>SUM(F131:AA131)</f>
        <v>100</v>
      </c>
      <c r="AC131" s="4"/>
      <c r="AD131" s="4"/>
      <c r="AE131" s="151">
        <v>1</v>
      </c>
      <c r="AF131" s="11">
        <v>4</v>
      </c>
      <c r="AG131" s="156" t="s">
        <v>542</v>
      </c>
      <c r="AH131" s="156">
        <v>3</v>
      </c>
      <c r="AI131" s="159">
        <v>852.8</v>
      </c>
      <c r="AJ131" s="176">
        <v>853.03</v>
      </c>
      <c r="AK131" s="176">
        <v>92</v>
      </c>
      <c r="AL131" s="176">
        <v>12</v>
      </c>
      <c r="AM131" s="176">
        <v>6</v>
      </c>
      <c r="AN131" s="114" t="s">
        <v>317</v>
      </c>
      <c r="AO131" s="135">
        <v>12.149532710280301</v>
      </c>
      <c r="AP131" s="135">
        <v>0</v>
      </c>
      <c r="AQ131" s="135">
        <v>69.1588785046728</v>
      </c>
      <c r="AR131" s="135">
        <v>0</v>
      </c>
      <c r="AS131" s="135">
        <v>2.803738317757</v>
      </c>
      <c r="AT131" s="135">
        <v>10.2803738317757</v>
      </c>
      <c r="AU131" s="135">
        <v>0</v>
      </c>
      <c r="AV131" s="135">
        <v>0</v>
      </c>
      <c r="AW131" s="135">
        <v>3.73831775700934</v>
      </c>
      <c r="AX131" s="135">
        <v>0</v>
      </c>
      <c r="AY131" s="135">
        <v>1.86915887850467</v>
      </c>
      <c r="AZ131" s="188">
        <f t="shared" si="17"/>
        <v>75.70093457943914</v>
      </c>
      <c r="BA131" s="60">
        <f t="shared" si="23"/>
        <v>7.363636363636353</v>
      </c>
      <c r="BB131" s="127">
        <f t="shared" si="24"/>
        <v>5.99999999999999</v>
      </c>
      <c r="BC131" s="57">
        <f t="shared" si="20"/>
        <v>84.11214953271009</v>
      </c>
      <c r="BD131" s="127">
        <f t="shared" si="27"/>
        <v>1.076</v>
      </c>
      <c r="BE131" s="127">
        <f t="shared" si="18"/>
        <v>0</v>
      </c>
      <c r="BF131" s="27">
        <v>2.689</v>
      </c>
      <c r="BG131" s="27">
        <v>1.076</v>
      </c>
      <c r="BH131" s="33">
        <v>0.011</v>
      </c>
      <c r="BI131" s="2">
        <v>41.91</v>
      </c>
      <c r="BJ131" s="2">
        <v>41.75</v>
      </c>
      <c r="BK131" s="2">
        <f t="shared" si="21"/>
        <v>41.83</v>
      </c>
      <c r="BL131" s="2">
        <v>7.62</v>
      </c>
      <c r="BM131" s="2">
        <v>9.02</v>
      </c>
      <c r="BN131" s="7">
        <f t="shared" si="25"/>
        <v>5924.929178470255</v>
      </c>
      <c r="BO131" s="1">
        <f t="shared" si="19"/>
        <v>15932.134560906516</v>
      </c>
    </row>
    <row r="132" spans="1:67" ht="12" customHeight="1">
      <c r="A132" s="167" t="s">
        <v>269</v>
      </c>
      <c r="B132" s="116" t="s">
        <v>565</v>
      </c>
      <c r="C132" s="49">
        <v>1</v>
      </c>
      <c r="D132" s="49">
        <v>1</v>
      </c>
      <c r="E132" s="37">
        <v>855.5</v>
      </c>
      <c r="F132" s="12">
        <v>45</v>
      </c>
      <c r="G132" s="1">
        <v>0</v>
      </c>
      <c r="H132" s="1">
        <v>0</v>
      </c>
      <c r="I132" s="1">
        <v>0</v>
      </c>
      <c r="J132" s="12">
        <v>0</v>
      </c>
      <c r="K132" s="1">
        <v>0</v>
      </c>
      <c r="L132" s="1">
        <v>0</v>
      </c>
      <c r="M132" s="12">
        <v>5</v>
      </c>
      <c r="N132" s="1">
        <v>0</v>
      </c>
      <c r="O132" s="20">
        <v>0</v>
      </c>
      <c r="P132" s="13">
        <v>0</v>
      </c>
      <c r="Q132" s="14">
        <v>0</v>
      </c>
      <c r="R132" s="8">
        <v>0</v>
      </c>
      <c r="S132" s="1">
        <v>0</v>
      </c>
      <c r="T132" s="17">
        <v>20</v>
      </c>
      <c r="U132" s="14">
        <v>0</v>
      </c>
      <c r="V132" s="11">
        <v>0</v>
      </c>
      <c r="W132" s="16">
        <v>20</v>
      </c>
      <c r="X132" s="17">
        <v>10</v>
      </c>
      <c r="Y132" s="13">
        <v>0</v>
      </c>
      <c r="Z132" s="15">
        <v>0</v>
      </c>
      <c r="AA132" s="16">
        <v>0</v>
      </c>
      <c r="AB132" s="1">
        <f>SUM(F132:AA132)</f>
        <v>100</v>
      </c>
      <c r="AC132" s="184">
        <v>0.4608566746120406</v>
      </c>
      <c r="AD132" s="184">
        <v>1.0494885201899116</v>
      </c>
      <c r="AE132" s="151">
        <v>2</v>
      </c>
      <c r="AF132" s="11">
        <v>5</v>
      </c>
      <c r="AG132" s="156" t="s">
        <v>542</v>
      </c>
      <c r="AH132" s="156">
        <v>3</v>
      </c>
      <c r="AI132" s="159">
        <v>855.5</v>
      </c>
      <c r="AJ132" s="176">
        <v>856.55</v>
      </c>
      <c r="AK132" s="176">
        <v>93</v>
      </c>
      <c r="AL132" s="176">
        <v>8</v>
      </c>
      <c r="AM132" s="176">
        <v>4</v>
      </c>
      <c r="AN132" s="133" t="s">
        <v>318</v>
      </c>
      <c r="AO132" s="134">
        <v>2.25563909774436</v>
      </c>
      <c r="AP132" s="134">
        <v>0</v>
      </c>
      <c r="AQ132" s="134">
        <v>57.894736842105196</v>
      </c>
      <c r="AR132" s="134">
        <v>0</v>
      </c>
      <c r="AS132" s="134">
        <v>3.7593984962405997</v>
      </c>
      <c r="AT132" s="134">
        <v>31.578947368421</v>
      </c>
      <c r="AU132" s="134">
        <v>0</v>
      </c>
      <c r="AV132" s="134">
        <v>0</v>
      </c>
      <c r="AW132" s="134">
        <v>4.51127819548872</v>
      </c>
      <c r="AX132" s="134">
        <v>0</v>
      </c>
      <c r="AY132" s="134">
        <v>0</v>
      </c>
      <c r="AZ132" s="188">
        <f t="shared" si="17"/>
        <v>66.16541353383451</v>
      </c>
      <c r="BA132" s="60">
        <f t="shared" si="23"/>
        <v>2.0952380952380962</v>
      </c>
      <c r="BB132" s="127">
        <f t="shared" si="24"/>
        <v>1.770833333333334</v>
      </c>
      <c r="BC132" s="57">
        <f t="shared" si="20"/>
        <v>63.90977443609015</v>
      </c>
      <c r="BD132" s="127">
        <f t="shared" si="27"/>
        <v>8.606</v>
      </c>
      <c r="BE132" s="127">
        <f t="shared" si="18"/>
        <v>0</v>
      </c>
      <c r="BF132" s="27">
        <v>2.705</v>
      </c>
      <c r="BG132" s="27">
        <v>8.606</v>
      </c>
      <c r="BH132" s="33">
        <v>0.067</v>
      </c>
      <c r="BI132" s="2">
        <v>39.03</v>
      </c>
      <c r="BJ132" s="2">
        <v>39.04</v>
      </c>
      <c r="BK132" s="2">
        <f t="shared" si="21"/>
        <v>39.035</v>
      </c>
      <c r="BL132" s="2">
        <v>8.52</v>
      </c>
      <c r="BM132" s="2">
        <v>10.12</v>
      </c>
      <c r="BN132" s="7">
        <f t="shared" si="25"/>
        <v>4903.89447236181</v>
      </c>
      <c r="BO132" s="1">
        <f t="shared" si="19"/>
        <v>13265.034547738696</v>
      </c>
    </row>
    <row r="133" spans="1:67" ht="12" customHeight="1">
      <c r="A133" s="167" t="s">
        <v>270</v>
      </c>
      <c r="B133" s="116" t="s">
        <v>565</v>
      </c>
      <c r="C133" s="49">
        <v>1</v>
      </c>
      <c r="D133" s="49">
        <v>1</v>
      </c>
      <c r="E133" s="37">
        <v>857.7</v>
      </c>
      <c r="F133" s="12">
        <v>0</v>
      </c>
      <c r="G133" s="1">
        <v>0</v>
      </c>
      <c r="H133" s="1">
        <v>48</v>
      </c>
      <c r="I133" s="1">
        <v>0</v>
      </c>
      <c r="J133" s="12">
        <v>5</v>
      </c>
      <c r="K133" s="1">
        <v>0</v>
      </c>
      <c r="L133" s="1">
        <v>0</v>
      </c>
      <c r="M133" s="12">
        <v>10</v>
      </c>
      <c r="N133" s="1">
        <v>0</v>
      </c>
      <c r="O133" s="20">
        <v>0</v>
      </c>
      <c r="P133" s="13">
        <v>0</v>
      </c>
      <c r="Q133" s="14">
        <v>0</v>
      </c>
      <c r="R133" s="8">
        <v>2</v>
      </c>
      <c r="S133" s="1">
        <v>0</v>
      </c>
      <c r="T133" s="17">
        <v>0</v>
      </c>
      <c r="U133" s="14">
        <v>0</v>
      </c>
      <c r="V133" s="11">
        <v>0</v>
      </c>
      <c r="W133" s="16">
        <v>0</v>
      </c>
      <c r="X133" s="17">
        <v>35</v>
      </c>
      <c r="Y133" s="13">
        <v>0</v>
      </c>
      <c r="Z133" s="15">
        <v>0</v>
      </c>
      <c r="AA133" s="16">
        <v>0</v>
      </c>
      <c r="AB133" s="1">
        <f>SUM(F133:AA133)</f>
        <v>100</v>
      </c>
      <c r="AC133" s="184">
        <v>0.27225251703110326</v>
      </c>
      <c r="AD133" s="184">
        <v>0.12448367791891353</v>
      </c>
      <c r="AE133" s="151">
        <v>1</v>
      </c>
      <c r="AF133" s="11">
        <v>5</v>
      </c>
      <c r="AG133" s="156" t="s">
        <v>543</v>
      </c>
      <c r="AH133" s="156">
        <v>3</v>
      </c>
      <c r="AI133" s="159">
        <v>857.7</v>
      </c>
      <c r="AJ133" s="176">
        <v>856.55</v>
      </c>
      <c r="AK133" s="176">
        <v>93</v>
      </c>
      <c r="AL133" s="176">
        <v>8</v>
      </c>
      <c r="AM133" s="176">
        <v>4</v>
      </c>
      <c r="AN133" s="133" t="s">
        <v>319</v>
      </c>
      <c r="AO133" s="134">
        <v>1.28205128205128</v>
      </c>
      <c r="AP133" s="134">
        <v>0</v>
      </c>
      <c r="AQ133" s="134">
        <v>66.02564102564101</v>
      </c>
      <c r="AR133" s="134">
        <v>0</v>
      </c>
      <c r="AS133" s="134">
        <v>1.28205128205128</v>
      </c>
      <c r="AT133" s="134">
        <v>29.4871794871794</v>
      </c>
      <c r="AU133" s="134">
        <v>0</v>
      </c>
      <c r="AV133" s="134">
        <v>0</v>
      </c>
      <c r="AW133" s="134">
        <v>1.92307692307692</v>
      </c>
      <c r="AX133" s="134">
        <v>0</v>
      </c>
      <c r="AY133" s="134">
        <v>0</v>
      </c>
      <c r="AZ133" s="188">
        <f aca="true" t="shared" si="28" ref="AZ133:AZ142">AQ133+AS133+AW133</f>
        <v>69.23076923076921</v>
      </c>
      <c r="BA133" s="60">
        <f t="shared" si="23"/>
        <v>2.347826086956528</v>
      </c>
      <c r="BB133" s="127">
        <f t="shared" si="24"/>
        <v>2.183673469387761</v>
      </c>
      <c r="BC133" s="57">
        <f t="shared" si="20"/>
        <v>68.58974358974358</v>
      </c>
      <c r="BD133" s="127">
        <f t="shared" si="27"/>
        <v>1.686</v>
      </c>
      <c r="BE133" s="127">
        <f t="shared" si="18"/>
        <v>0</v>
      </c>
      <c r="BF133" s="27">
        <v>2.702</v>
      </c>
      <c r="BG133" s="27">
        <v>1.686</v>
      </c>
      <c r="BH133" s="33">
        <v>0.011</v>
      </c>
      <c r="BI133" s="2">
        <v>56.92</v>
      </c>
      <c r="BJ133" s="2">
        <v>57.11</v>
      </c>
      <c r="BK133" s="2">
        <f t="shared" si="21"/>
        <v>57.015</v>
      </c>
      <c r="BL133" s="2">
        <v>12.3</v>
      </c>
      <c r="BM133" s="2">
        <v>13.65</v>
      </c>
      <c r="BN133" s="7">
        <f t="shared" si="25"/>
        <v>4856.473594548552</v>
      </c>
      <c r="BO133" s="1">
        <f t="shared" si="19"/>
        <v>13122.191652470186</v>
      </c>
    </row>
    <row r="134" spans="1:67" ht="12" customHeight="1">
      <c r="A134" s="167" t="s">
        <v>271</v>
      </c>
      <c r="B134" s="116" t="s">
        <v>565</v>
      </c>
      <c r="C134" s="49">
        <v>1</v>
      </c>
      <c r="D134" s="49">
        <v>1</v>
      </c>
      <c r="E134" s="37">
        <v>860.5</v>
      </c>
      <c r="F134" s="12">
        <v>10</v>
      </c>
      <c r="G134" s="1">
        <v>0</v>
      </c>
      <c r="H134" s="1">
        <v>10</v>
      </c>
      <c r="I134" s="1">
        <v>0</v>
      </c>
      <c r="J134" s="12">
        <v>10</v>
      </c>
      <c r="K134" s="1">
        <v>0</v>
      </c>
      <c r="L134" s="1">
        <v>10</v>
      </c>
      <c r="M134" s="12">
        <v>20</v>
      </c>
      <c r="N134" s="1">
        <v>0</v>
      </c>
      <c r="O134" s="20">
        <v>0</v>
      </c>
      <c r="P134" s="13">
        <v>0</v>
      </c>
      <c r="Q134" s="14">
        <v>0</v>
      </c>
      <c r="R134" s="8">
        <v>0</v>
      </c>
      <c r="S134" s="1">
        <v>0</v>
      </c>
      <c r="T134" s="17">
        <v>0</v>
      </c>
      <c r="U134" s="14">
        <v>0</v>
      </c>
      <c r="V134" s="11">
        <v>10</v>
      </c>
      <c r="W134" s="16">
        <v>0</v>
      </c>
      <c r="X134" s="17">
        <v>10</v>
      </c>
      <c r="Y134" s="13">
        <v>0</v>
      </c>
      <c r="Z134" s="15">
        <v>20</v>
      </c>
      <c r="AA134" s="16">
        <v>0</v>
      </c>
      <c r="AB134" s="1">
        <f>SUM(F134:AA134)</f>
        <v>100</v>
      </c>
      <c r="AC134" s="4"/>
      <c r="AD134" s="4"/>
      <c r="AE134" s="151">
        <v>1</v>
      </c>
      <c r="AF134" s="11">
        <v>4</v>
      </c>
      <c r="AG134" s="151" t="s">
        <v>555</v>
      </c>
      <c r="AH134" s="151">
        <v>2</v>
      </c>
      <c r="AI134" s="159">
        <v>860.5</v>
      </c>
      <c r="AJ134" s="176">
        <v>860.78</v>
      </c>
      <c r="AK134" s="176">
        <v>96</v>
      </c>
      <c r="AL134" s="176">
        <v>6</v>
      </c>
      <c r="AM134" s="176">
        <v>1</v>
      </c>
      <c r="AN134" s="114" t="s">
        <v>320</v>
      </c>
      <c r="AO134" s="135">
        <v>25.2427184466019</v>
      </c>
      <c r="AP134" s="135">
        <v>0</v>
      </c>
      <c r="AQ134" s="135">
        <v>60.1941747572815</v>
      </c>
      <c r="AR134" s="135">
        <v>0</v>
      </c>
      <c r="AS134" s="135">
        <v>1.94174757281553</v>
      </c>
      <c r="AT134" s="135">
        <v>10.6796116504854</v>
      </c>
      <c r="AU134" s="135">
        <v>0</v>
      </c>
      <c r="AV134" s="135">
        <v>0</v>
      </c>
      <c r="AW134" s="135">
        <v>1.94174757281553</v>
      </c>
      <c r="AX134" s="135">
        <v>0</v>
      </c>
      <c r="AY134" s="135">
        <v>0</v>
      </c>
      <c r="AZ134" s="188">
        <f t="shared" si="28"/>
        <v>64.07766990291256</v>
      </c>
      <c r="BA134" s="60">
        <f t="shared" si="23"/>
        <v>6.000000000000015</v>
      </c>
      <c r="BB134" s="127">
        <f t="shared" si="24"/>
        <v>6.923076923076938</v>
      </c>
      <c r="BC134" s="57">
        <f t="shared" si="20"/>
        <v>87.37864077669893</v>
      </c>
      <c r="BD134" s="127">
        <f t="shared" si="27"/>
        <v>6.928</v>
      </c>
      <c r="BE134" s="127">
        <f t="shared" si="18"/>
        <v>0</v>
      </c>
      <c r="BF134" s="27">
        <v>2.706</v>
      </c>
      <c r="BG134" s="27">
        <v>6.928</v>
      </c>
      <c r="BH134" s="33">
        <v>0.051</v>
      </c>
      <c r="BI134" s="2">
        <v>37.91</v>
      </c>
      <c r="BJ134" s="2">
        <v>37.87</v>
      </c>
      <c r="BK134" s="2">
        <f t="shared" si="21"/>
        <v>37.89</v>
      </c>
      <c r="BL134" s="2">
        <v>8.7</v>
      </c>
      <c r="BM134" s="2">
        <v>10.1</v>
      </c>
      <c r="BN134" s="7">
        <f t="shared" si="25"/>
        <v>4654.791154791155</v>
      </c>
      <c r="BO134" s="1">
        <f t="shared" si="19"/>
        <v>12595.864864864867</v>
      </c>
    </row>
    <row r="135" spans="1:67" ht="12" customHeight="1">
      <c r="A135" s="167" t="s">
        <v>272</v>
      </c>
      <c r="B135" s="116" t="s">
        <v>565</v>
      </c>
      <c r="C135" s="49">
        <v>1</v>
      </c>
      <c r="D135" s="49">
        <v>0</v>
      </c>
      <c r="E135" s="37">
        <v>862.5</v>
      </c>
      <c r="F135" s="12">
        <v>0</v>
      </c>
      <c r="G135" s="1">
        <v>5</v>
      </c>
      <c r="H135" s="1">
        <v>5</v>
      </c>
      <c r="I135" s="1">
        <v>10</v>
      </c>
      <c r="J135" s="12">
        <v>20</v>
      </c>
      <c r="K135" s="1">
        <v>0</v>
      </c>
      <c r="L135" s="1">
        <v>5</v>
      </c>
      <c r="M135" s="12">
        <v>30</v>
      </c>
      <c r="N135" s="1">
        <v>0</v>
      </c>
      <c r="O135" s="20">
        <v>0</v>
      </c>
      <c r="P135" s="13">
        <v>0</v>
      </c>
      <c r="Q135" s="14">
        <v>0</v>
      </c>
      <c r="R135" s="8">
        <v>5</v>
      </c>
      <c r="S135" s="1">
        <v>0</v>
      </c>
      <c r="T135" s="17">
        <v>0</v>
      </c>
      <c r="U135" s="14">
        <v>5</v>
      </c>
      <c r="V135" s="11">
        <v>10</v>
      </c>
      <c r="W135" s="16">
        <v>0</v>
      </c>
      <c r="X135" s="17">
        <v>0</v>
      </c>
      <c r="Y135" s="13">
        <v>0</v>
      </c>
      <c r="Z135" s="15">
        <v>0</v>
      </c>
      <c r="AA135" s="16">
        <v>5</v>
      </c>
      <c r="AB135" s="1">
        <f>SUM(F135:AA135)</f>
        <v>100</v>
      </c>
      <c r="AC135" s="4"/>
      <c r="AD135" s="4"/>
      <c r="AE135" s="151">
        <v>3</v>
      </c>
      <c r="AF135" s="11">
        <v>5</v>
      </c>
      <c r="AG135" s="151" t="s">
        <v>555</v>
      </c>
      <c r="AH135" s="151">
        <v>2</v>
      </c>
      <c r="AI135" s="160"/>
      <c r="AJ135" s="176">
        <v>861.57</v>
      </c>
      <c r="AK135" s="176">
        <v>96</v>
      </c>
      <c r="AL135" s="176">
        <v>2</v>
      </c>
      <c r="AM135" s="176">
        <v>3</v>
      </c>
      <c r="AN135" s="114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88"/>
      <c r="BA135" s="60"/>
      <c r="BB135" s="127"/>
      <c r="BC135" s="57"/>
      <c r="BD135" s="127"/>
      <c r="BE135" s="127"/>
      <c r="BF135" s="1"/>
      <c r="BG135" s="1"/>
      <c r="BH135" s="129"/>
      <c r="BI135" s="2">
        <v>62.59</v>
      </c>
      <c r="BJ135" s="2">
        <v>62.76</v>
      </c>
      <c r="BK135" s="2">
        <f t="shared" si="21"/>
        <v>62.675</v>
      </c>
      <c r="BL135" s="2">
        <v>12.45</v>
      </c>
      <c r="BM135" s="2">
        <v>14</v>
      </c>
      <c r="BN135" s="7">
        <f t="shared" si="25"/>
        <v>5271.236333052986</v>
      </c>
      <c r="BO135" s="1"/>
    </row>
    <row r="136" spans="1:67" ht="12" customHeight="1">
      <c r="A136" s="167" t="s">
        <v>273</v>
      </c>
      <c r="B136" s="116" t="s">
        <v>565</v>
      </c>
      <c r="C136" s="49">
        <v>1</v>
      </c>
      <c r="D136" s="49">
        <v>1</v>
      </c>
      <c r="E136" s="37">
        <v>863.1</v>
      </c>
      <c r="F136" s="12">
        <v>0</v>
      </c>
      <c r="G136" s="1">
        <v>0</v>
      </c>
      <c r="H136" s="1">
        <v>0</v>
      </c>
      <c r="I136" s="1">
        <v>0</v>
      </c>
      <c r="J136" s="12">
        <v>0</v>
      </c>
      <c r="K136" s="1">
        <v>90</v>
      </c>
      <c r="L136" s="1">
        <v>0</v>
      </c>
      <c r="M136" s="12">
        <v>0</v>
      </c>
      <c r="N136" s="1">
        <v>0</v>
      </c>
      <c r="O136" s="20">
        <v>0</v>
      </c>
      <c r="P136" s="13">
        <v>0</v>
      </c>
      <c r="Q136" s="14">
        <v>0</v>
      </c>
      <c r="R136" s="8">
        <v>0</v>
      </c>
      <c r="S136" s="1">
        <v>0</v>
      </c>
      <c r="T136" s="17">
        <v>0</v>
      </c>
      <c r="U136" s="14">
        <v>0</v>
      </c>
      <c r="V136" s="11">
        <v>0</v>
      </c>
      <c r="W136" s="16">
        <v>0</v>
      </c>
      <c r="X136" s="17">
        <v>0</v>
      </c>
      <c r="Y136" s="13">
        <v>0</v>
      </c>
      <c r="Z136" s="15">
        <v>10</v>
      </c>
      <c r="AA136" s="16">
        <v>0</v>
      </c>
      <c r="AB136" s="1">
        <f>SUM(F136:AA136)</f>
        <v>100</v>
      </c>
      <c r="AC136" s="4"/>
      <c r="AD136" s="4"/>
      <c r="AE136" s="151">
        <v>1</v>
      </c>
      <c r="AF136" s="11">
        <v>4</v>
      </c>
      <c r="AG136" s="151" t="s">
        <v>554</v>
      </c>
      <c r="AH136" s="151">
        <v>2</v>
      </c>
      <c r="AI136" s="159">
        <v>863.1</v>
      </c>
      <c r="AJ136" s="176">
        <v>863.62</v>
      </c>
      <c r="AK136" s="176">
        <v>91</v>
      </c>
      <c r="AL136" s="176">
        <v>7</v>
      </c>
      <c r="AM136" s="176">
        <v>6</v>
      </c>
      <c r="AN136" s="133" t="s">
        <v>321</v>
      </c>
      <c r="AO136" s="134">
        <v>20.3125</v>
      </c>
      <c r="AP136" s="134">
        <v>0</v>
      </c>
      <c r="AQ136" s="134">
        <v>64.84375</v>
      </c>
      <c r="AR136" s="134">
        <v>0</v>
      </c>
      <c r="AS136" s="134">
        <v>1.5625</v>
      </c>
      <c r="AT136" s="134">
        <v>7.03125</v>
      </c>
      <c r="AU136" s="134">
        <v>0</v>
      </c>
      <c r="AV136" s="134">
        <v>0</v>
      </c>
      <c r="AW136" s="134">
        <v>5.46875</v>
      </c>
      <c r="AX136" s="134">
        <v>0.78125</v>
      </c>
      <c r="AY136" s="134">
        <v>0</v>
      </c>
      <c r="AZ136" s="188">
        <f t="shared" si="28"/>
        <v>71.875</v>
      </c>
      <c r="BA136" s="60">
        <f t="shared" si="23"/>
        <v>10.222222222222221</v>
      </c>
      <c r="BB136" s="127">
        <f t="shared" si="24"/>
        <v>6.9375</v>
      </c>
      <c r="BC136" s="57">
        <f t="shared" si="20"/>
        <v>86.71875</v>
      </c>
      <c r="BD136" s="127">
        <f t="shared" si="27"/>
        <v>4.57675</v>
      </c>
      <c r="BE136" s="127">
        <f aca="true" t="shared" si="29" ref="BE136:BE196">AX136/BD136</f>
        <v>0.1706997323428197</v>
      </c>
      <c r="BF136" s="128">
        <v>2.712</v>
      </c>
      <c r="BG136" s="128">
        <v>5.358</v>
      </c>
      <c r="BH136" s="33">
        <v>0.02</v>
      </c>
      <c r="BI136" s="2">
        <v>27.95</v>
      </c>
      <c r="BJ136" s="2">
        <v>27.66</v>
      </c>
      <c r="BK136" s="2">
        <f t="shared" si="21"/>
        <v>27.805</v>
      </c>
      <c r="BL136" s="2">
        <v>6.4</v>
      </c>
      <c r="BM136" s="2">
        <v>7.97</v>
      </c>
      <c r="BN136" s="7">
        <f t="shared" si="25"/>
        <v>4761.130136986301</v>
      </c>
      <c r="BO136" s="1">
        <f t="shared" si="19"/>
        <v>12912.18493150685</v>
      </c>
    </row>
    <row r="137" spans="1:67" ht="12" customHeight="1">
      <c r="A137" s="167" t="s">
        <v>274</v>
      </c>
      <c r="B137" s="116" t="s">
        <v>565</v>
      </c>
      <c r="C137" s="49">
        <v>1</v>
      </c>
      <c r="D137" s="49">
        <v>1</v>
      </c>
      <c r="E137" s="37">
        <v>865</v>
      </c>
      <c r="F137" s="12">
        <v>0</v>
      </c>
      <c r="G137" s="1">
        <v>0</v>
      </c>
      <c r="H137" s="1">
        <v>0</v>
      </c>
      <c r="I137" s="1">
        <v>0</v>
      </c>
      <c r="J137" s="12">
        <v>0</v>
      </c>
      <c r="K137" s="1">
        <v>75</v>
      </c>
      <c r="L137" s="1">
        <v>10</v>
      </c>
      <c r="M137" s="12">
        <v>0</v>
      </c>
      <c r="N137" s="1">
        <v>0</v>
      </c>
      <c r="O137" s="20">
        <v>0</v>
      </c>
      <c r="P137" s="13">
        <v>0</v>
      </c>
      <c r="Q137" s="14">
        <v>0</v>
      </c>
      <c r="R137" s="8">
        <v>0</v>
      </c>
      <c r="S137" s="1">
        <v>15</v>
      </c>
      <c r="T137" s="17">
        <v>0</v>
      </c>
      <c r="U137" s="14">
        <v>0</v>
      </c>
      <c r="V137" s="11">
        <v>0</v>
      </c>
      <c r="W137" s="16">
        <v>0</v>
      </c>
      <c r="X137" s="17">
        <v>0</v>
      </c>
      <c r="Y137" s="13">
        <v>0</v>
      </c>
      <c r="Z137" s="15">
        <v>0</v>
      </c>
      <c r="AA137" s="16">
        <v>0</v>
      </c>
      <c r="AB137" s="1">
        <f>SUM(F137:AA137)</f>
        <v>100</v>
      </c>
      <c r="AC137" s="4"/>
      <c r="AD137" s="4"/>
      <c r="AE137" s="151">
        <v>1</v>
      </c>
      <c r="AF137" s="11">
        <v>4</v>
      </c>
      <c r="AG137" s="151" t="s">
        <v>554</v>
      </c>
      <c r="AH137" s="151">
        <v>2</v>
      </c>
      <c r="AI137" s="159">
        <v>865</v>
      </c>
      <c r="AJ137" s="176">
        <v>864.67</v>
      </c>
      <c r="AK137" s="176">
        <v>89</v>
      </c>
      <c r="AL137" s="176">
        <v>1</v>
      </c>
      <c r="AM137" s="176">
        <v>10</v>
      </c>
      <c r="AN137" s="114" t="s">
        <v>322</v>
      </c>
      <c r="AO137" s="135">
        <v>17.0731707317073</v>
      </c>
      <c r="AP137" s="135">
        <v>0</v>
      </c>
      <c r="AQ137" s="135">
        <v>61.7886178861788</v>
      </c>
      <c r="AR137" s="135">
        <v>0</v>
      </c>
      <c r="AS137" s="135">
        <v>6.5040650406504</v>
      </c>
      <c r="AT137" s="135">
        <v>10.5691056910569</v>
      </c>
      <c r="AU137" s="135">
        <v>0</v>
      </c>
      <c r="AV137" s="135">
        <v>0</v>
      </c>
      <c r="AW137" s="135">
        <v>3.2520325203252</v>
      </c>
      <c r="AX137" s="135">
        <v>0</v>
      </c>
      <c r="AY137" s="135">
        <v>0.8130081300813</v>
      </c>
      <c r="AZ137" s="188">
        <f t="shared" si="28"/>
        <v>71.5447154471544</v>
      </c>
      <c r="BA137" s="60">
        <f t="shared" si="23"/>
        <v>6.76923076923077</v>
      </c>
      <c r="BB137" s="127">
        <f t="shared" si="24"/>
        <v>6.176470588235295</v>
      </c>
      <c r="BC137" s="57">
        <f aca="true" t="shared" si="30" ref="BC137:BC196">SUM(AO137+AP137+AQ137+AS137)</f>
        <v>85.36585365853651</v>
      </c>
      <c r="BD137" s="127">
        <f t="shared" si="27"/>
        <v>7.552</v>
      </c>
      <c r="BE137" s="127">
        <f t="shared" si="29"/>
        <v>0</v>
      </c>
      <c r="BF137" s="128">
        <v>2.72</v>
      </c>
      <c r="BG137" s="128">
        <v>7.552</v>
      </c>
      <c r="BH137" s="33">
        <v>0.793</v>
      </c>
      <c r="BI137" s="2">
        <v>39.34</v>
      </c>
      <c r="BJ137" s="2">
        <v>39.41</v>
      </c>
      <c r="BK137" s="2">
        <f t="shared" si="21"/>
        <v>39.375</v>
      </c>
      <c r="BL137" s="2">
        <v>9.05</v>
      </c>
      <c r="BM137" s="2">
        <v>10.97</v>
      </c>
      <c r="BN137" s="7">
        <f t="shared" si="25"/>
        <v>4637.809187279152</v>
      </c>
      <c r="BO137" s="1">
        <f aca="true" t="shared" si="31" ref="BO137:BO200">BN137*BF137</f>
        <v>12614.840989399294</v>
      </c>
    </row>
    <row r="138" spans="1:67" ht="12" customHeight="1">
      <c r="A138" s="167" t="s">
        <v>275</v>
      </c>
      <c r="B138" s="116" t="s">
        <v>565</v>
      </c>
      <c r="C138" s="49">
        <v>1</v>
      </c>
      <c r="D138" s="49">
        <v>1</v>
      </c>
      <c r="E138" s="37">
        <v>865.5</v>
      </c>
      <c r="F138" s="12">
        <v>0</v>
      </c>
      <c r="G138" s="1">
        <v>0</v>
      </c>
      <c r="H138" s="1">
        <v>0</v>
      </c>
      <c r="I138" s="1">
        <v>0</v>
      </c>
      <c r="J138" s="12">
        <v>0</v>
      </c>
      <c r="K138" s="1">
        <v>100</v>
      </c>
      <c r="L138" s="1">
        <v>0</v>
      </c>
      <c r="M138" s="12">
        <v>0</v>
      </c>
      <c r="N138" s="1">
        <v>0</v>
      </c>
      <c r="O138" s="20">
        <v>0</v>
      </c>
      <c r="P138" s="13">
        <v>0</v>
      </c>
      <c r="Q138" s="14">
        <v>0</v>
      </c>
      <c r="R138" s="8">
        <v>0</v>
      </c>
      <c r="S138" s="1">
        <v>0</v>
      </c>
      <c r="T138" s="17">
        <v>0</v>
      </c>
      <c r="U138" s="14">
        <v>0</v>
      </c>
      <c r="V138" s="11">
        <v>0</v>
      </c>
      <c r="W138" s="16">
        <v>0</v>
      </c>
      <c r="X138" s="17">
        <v>0</v>
      </c>
      <c r="Y138" s="13">
        <v>0</v>
      </c>
      <c r="Z138" s="15">
        <v>0</v>
      </c>
      <c r="AA138" s="16">
        <v>0</v>
      </c>
      <c r="AB138" s="1">
        <f>SUM(F138:AA138)</f>
        <v>100</v>
      </c>
      <c r="AC138" s="4"/>
      <c r="AD138" s="4"/>
      <c r="AE138" s="151">
        <v>1</v>
      </c>
      <c r="AF138" s="11">
        <v>4</v>
      </c>
      <c r="AG138" s="151" t="s">
        <v>554</v>
      </c>
      <c r="AH138" s="151">
        <v>2</v>
      </c>
      <c r="AI138" s="159">
        <v>865.5</v>
      </c>
      <c r="AJ138" s="176">
        <v>864.67</v>
      </c>
      <c r="AK138" s="176">
        <v>89</v>
      </c>
      <c r="AL138" s="176">
        <v>1</v>
      </c>
      <c r="AM138" s="176">
        <v>10</v>
      </c>
      <c r="AN138" s="133" t="s">
        <v>323</v>
      </c>
      <c r="AO138" s="134">
        <v>13.3858267716535</v>
      </c>
      <c r="AP138" s="134">
        <v>0</v>
      </c>
      <c r="AQ138" s="134">
        <v>79.5275590551181</v>
      </c>
      <c r="AR138" s="134">
        <v>0</v>
      </c>
      <c r="AS138" s="134">
        <v>0</v>
      </c>
      <c r="AT138" s="134">
        <v>4.72440944881889</v>
      </c>
      <c r="AU138" s="134">
        <v>0</v>
      </c>
      <c r="AV138" s="134">
        <v>0</v>
      </c>
      <c r="AW138" s="134">
        <v>1.5748031496062902</v>
      </c>
      <c r="AX138" s="134">
        <v>0</v>
      </c>
      <c r="AY138" s="134">
        <v>0.7874015748031491</v>
      </c>
      <c r="AZ138" s="188">
        <f t="shared" si="28"/>
        <v>81.1023622047244</v>
      </c>
      <c r="BA138" s="60">
        <f t="shared" si="23"/>
        <v>17.166666666666693</v>
      </c>
      <c r="BB138" s="127">
        <f t="shared" si="24"/>
        <v>14.75000000000003</v>
      </c>
      <c r="BC138" s="57">
        <f t="shared" si="30"/>
        <v>92.9133858267716</v>
      </c>
      <c r="BD138" s="127">
        <f t="shared" si="27"/>
        <v>5.308</v>
      </c>
      <c r="BE138" s="127">
        <f t="shared" si="29"/>
        <v>0</v>
      </c>
      <c r="BF138" s="128">
        <v>2.719</v>
      </c>
      <c r="BG138" s="128">
        <v>5.308</v>
      </c>
      <c r="BH138" s="33">
        <v>0.028</v>
      </c>
      <c r="BI138" s="2">
        <v>40.37</v>
      </c>
      <c r="BJ138" s="2">
        <v>40.69</v>
      </c>
      <c r="BK138" s="2">
        <f t="shared" si="21"/>
        <v>40.53</v>
      </c>
      <c r="BL138" s="2">
        <v>10</v>
      </c>
      <c r="BM138" s="2">
        <v>12.1</v>
      </c>
      <c r="BN138" s="7">
        <f t="shared" si="25"/>
        <v>4293.432203389831</v>
      </c>
      <c r="BO138" s="1">
        <f t="shared" si="31"/>
        <v>11673.84216101695</v>
      </c>
    </row>
    <row r="139" spans="1:67" ht="12" customHeight="1">
      <c r="A139" s="167" t="s">
        <v>276</v>
      </c>
      <c r="B139" s="116" t="s">
        <v>565</v>
      </c>
      <c r="C139" s="49">
        <v>1</v>
      </c>
      <c r="D139" s="49">
        <v>1</v>
      </c>
      <c r="E139" s="37">
        <v>867.2</v>
      </c>
      <c r="F139" s="12">
        <v>0</v>
      </c>
      <c r="G139" s="1">
        <v>0</v>
      </c>
      <c r="H139" s="1">
        <v>0</v>
      </c>
      <c r="I139" s="1">
        <v>0</v>
      </c>
      <c r="J139" s="12">
        <v>0</v>
      </c>
      <c r="K139" s="1">
        <v>90</v>
      </c>
      <c r="L139" s="1">
        <v>0</v>
      </c>
      <c r="M139" s="12">
        <v>0</v>
      </c>
      <c r="N139" s="1">
        <v>0</v>
      </c>
      <c r="O139" s="20">
        <v>0</v>
      </c>
      <c r="P139" s="13">
        <v>0</v>
      </c>
      <c r="Q139" s="14">
        <v>0</v>
      </c>
      <c r="R139" s="8">
        <v>0</v>
      </c>
      <c r="S139" s="1">
        <v>0</v>
      </c>
      <c r="T139" s="17">
        <v>0</v>
      </c>
      <c r="U139" s="14">
        <v>0</v>
      </c>
      <c r="V139" s="11">
        <v>0</v>
      </c>
      <c r="W139" s="16">
        <v>0</v>
      </c>
      <c r="X139" s="17">
        <v>0</v>
      </c>
      <c r="Y139" s="13">
        <v>0</v>
      </c>
      <c r="Z139" s="15">
        <v>10</v>
      </c>
      <c r="AA139" s="16">
        <v>0</v>
      </c>
      <c r="AB139" s="1">
        <f>SUM(F139:AA139)</f>
        <v>100</v>
      </c>
      <c r="AC139" s="4"/>
      <c r="AD139" s="4"/>
      <c r="AE139" s="151">
        <v>2</v>
      </c>
      <c r="AF139" s="11">
        <v>4</v>
      </c>
      <c r="AG139" s="151" t="s">
        <v>554</v>
      </c>
      <c r="AH139" s="151">
        <v>2</v>
      </c>
      <c r="AI139" s="159">
        <v>867.2</v>
      </c>
      <c r="AJ139" s="176">
        <v>867.97</v>
      </c>
      <c r="AK139" s="176">
        <v>74</v>
      </c>
      <c r="AL139" s="176">
        <v>4</v>
      </c>
      <c r="AM139" s="176">
        <v>24</v>
      </c>
      <c r="AN139" s="114" t="s">
        <v>324</v>
      </c>
      <c r="AO139" s="135">
        <v>32.3529411764705</v>
      </c>
      <c r="AP139" s="135">
        <v>0</v>
      </c>
      <c r="AQ139" s="135">
        <v>58.823529411764696</v>
      </c>
      <c r="AR139" s="135">
        <v>0</v>
      </c>
      <c r="AS139" s="135">
        <v>0.735294117647058</v>
      </c>
      <c r="AT139" s="135">
        <v>5.88235294117647</v>
      </c>
      <c r="AU139" s="135">
        <v>0</v>
      </c>
      <c r="AV139" s="135">
        <v>0</v>
      </c>
      <c r="AW139" s="135">
        <v>1.47058823529411</v>
      </c>
      <c r="AX139" s="135">
        <v>0.735294117647058</v>
      </c>
      <c r="AY139" s="135">
        <v>0</v>
      </c>
      <c r="AZ139" s="188">
        <f t="shared" si="28"/>
        <v>61.02941176470586</v>
      </c>
      <c r="BA139" s="60">
        <f t="shared" si="23"/>
        <v>10.374999999999998</v>
      </c>
      <c r="BB139" s="127">
        <f t="shared" si="24"/>
        <v>12.5</v>
      </c>
      <c r="BC139" s="57">
        <f t="shared" si="30"/>
        <v>91.91176470588225</v>
      </c>
      <c r="BD139" s="127">
        <f t="shared" si="27"/>
        <v>7.775705882352941</v>
      </c>
      <c r="BE139" s="127">
        <f t="shared" si="29"/>
        <v>0.09456300543926396</v>
      </c>
      <c r="BF139" s="128">
        <v>2.732</v>
      </c>
      <c r="BG139" s="128">
        <v>8.511</v>
      </c>
      <c r="BH139" s="33">
        <v>0.748</v>
      </c>
      <c r="BI139" s="2">
        <v>31.88</v>
      </c>
      <c r="BJ139" s="2">
        <v>32.1</v>
      </c>
      <c r="BK139" s="2">
        <f t="shared" si="21"/>
        <v>31.990000000000002</v>
      </c>
      <c r="BL139" s="2">
        <v>9.5</v>
      </c>
      <c r="BM139" s="2">
        <v>11.52</v>
      </c>
      <c r="BN139" s="7">
        <f t="shared" si="25"/>
        <v>3578.299776286354</v>
      </c>
      <c r="BO139" s="1">
        <f t="shared" si="31"/>
        <v>9775.91498881432</v>
      </c>
    </row>
    <row r="140" spans="1:67" ht="12" customHeight="1">
      <c r="A140" s="167" t="s">
        <v>277</v>
      </c>
      <c r="B140" s="116" t="s">
        <v>565</v>
      </c>
      <c r="C140" s="49">
        <v>1</v>
      </c>
      <c r="D140" s="49">
        <v>1</v>
      </c>
      <c r="E140" s="37">
        <v>870</v>
      </c>
      <c r="F140" s="12">
        <v>0</v>
      </c>
      <c r="G140" s="1">
        <v>0</v>
      </c>
      <c r="H140" s="1">
        <v>20</v>
      </c>
      <c r="I140" s="1">
        <v>0</v>
      </c>
      <c r="J140" s="12">
        <v>0</v>
      </c>
      <c r="K140" s="1">
        <v>60</v>
      </c>
      <c r="L140" s="1">
        <v>10</v>
      </c>
      <c r="M140" s="12">
        <v>0</v>
      </c>
      <c r="N140" s="1">
        <v>0</v>
      </c>
      <c r="O140" s="20">
        <v>0</v>
      </c>
      <c r="P140" s="13">
        <v>0</v>
      </c>
      <c r="Q140" s="14">
        <v>0</v>
      </c>
      <c r="R140" s="8">
        <v>0</v>
      </c>
      <c r="S140" s="1">
        <v>0</v>
      </c>
      <c r="T140" s="17">
        <v>0</v>
      </c>
      <c r="U140" s="14">
        <v>0</v>
      </c>
      <c r="V140" s="11">
        <v>0</v>
      </c>
      <c r="W140" s="16">
        <v>0</v>
      </c>
      <c r="X140" s="17">
        <v>0</v>
      </c>
      <c r="Y140" s="13">
        <v>0</v>
      </c>
      <c r="Z140" s="15">
        <v>10</v>
      </c>
      <c r="AA140" s="16">
        <v>0</v>
      </c>
      <c r="AB140" s="1">
        <f>SUM(F140:AA140)</f>
        <v>100</v>
      </c>
      <c r="AC140" s="4"/>
      <c r="AD140" s="4"/>
      <c r="AE140" s="151">
        <v>1</v>
      </c>
      <c r="AF140" s="11">
        <v>4</v>
      </c>
      <c r="AG140" s="151" t="s">
        <v>554</v>
      </c>
      <c r="AH140" s="151">
        <v>2</v>
      </c>
      <c r="AI140" s="159">
        <v>870</v>
      </c>
      <c r="AJ140" s="176">
        <v>871.5</v>
      </c>
      <c r="AK140" s="176">
        <v>89</v>
      </c>
      <c r="AL140" s="176">
        <v>13</v>
      </c>
      <c r="AM140" s="176">
        <v>2</v>
      </c>
      <c r="AN140" s="133" t="s">
        <v>325</v>
      </c>
      <c r="AO140" s="134">
        <v>19.4174757281553</v>
      </c>
      <c r="AP140" s="134">
        <v>0</v>
      </c>
      <c r="AQ140" s="134">
        <v>59.7087378640776</v>
      </c>
      <c r="AR140" s="134">
        <v>0</v>
      </c>
      <c r="AS140" s="134">
        <v>1.45631067961165</v>
      </c>
      <c r="AT140" s="134">
        <v>6.796116504854361</v>
      </c>
      <c r="AU140" s="134">
        <v>0</v>
      </c>
      <c r="AV140" s="134">
        <v>3.3980582524271803</v>
      </c>
      <c r="AW140" s="134">
        <v>4.36893203883495</v>
      </c>
      <c r="AX140" s="134">
        <v>4.85436893203883</v>
      </c>
      <c r="AY140" s="134">
        <v>0</v>
      </c>
      <c r="AZ140" s="188">
        <f t="shared" si="28"/>
        <v>65.5339805825242</v>
      </c>
      <c r="BA140" s="60">
        <f t="shared" si="23"/>
        <v>9.642857142857142</v>
      </c>
      <c r="BB140" s="127">
        <f t="shared" si="24"/>
        <v>7.217391304347822</v>
      </c>
      <c r="BC140" s="57">
        <f t="shared" si="30"/>
        <v>80.58252427184455</v>
      </c>
      <c r="BD140" s="127">
        <f t="shared" si="27"/>
        <v>4.22263106796117</v>
      </c>
      <c r="BE140" s="127">
        <f t="shared" si="29"/>
        <v>1.1496076389128367</v>
      </c>
      <c r="BF140" s="128">
        <v>2.725</v>
      </c>
      <c r="BG140" s="128">
        <v>9.077</v>
      </c>
      <c r="BH140" s="33">
        <v>0.758</v>
      </c>
      <c r="BI140" s="2">
        <v>26.51</v>
      </c>
      <c r="BJ140" s="2">
        <v>26.46</v>
      </c>
      <c r="BK140" s="2">
        <f t="shared" si="21"/>
        <v>26.485</v>
      </c>
      <c r="BL140" s="2">
        <v>8.5</v>
      </c>
      <c r="BM140" s="2">
        <v>10.75</v>
      </c>
      <c r="BN140" s="7">
        <f t="shared" si="25"/>
        <v>3335.642317380353</v>
      </c>
      <c r="BO140" s="1">
        <f t="shared" si="31"/>
        <v>9089.625314861461</v>
      </c>
    </row>
    <row r="141" spans="1:67" ht="12" customHeight="1">
      <c r="A141" s="167" t="s">
        <v>278</v>
      </c>
      <c r="B141" s="116" t="s">
        <v>565</v>
      </c>
      <c r="C141" s="49">
        <v>1</v>
      </c>
      <c r="D141" s="49">
        <v>1</v>
      </c>
      <c r="E141" s="37">
        <v>873</v>
      </c>
      <c r="F141" s="12">
        <v>0</v>
      </c>
      <c r="G141" s="1">
        <v>0</v>
      </c>
      <c r="H141" s="1">
        <v>15</v>
      </c>
      <c r="I141" s="1">
        <v>0</v>
      </c>
      <c r="J141" s="12">
        <v>0</v>
      </c>
      <c r="K141" s="1">
        <v>60</v>
      </c>
      <c r="L141" s="1">
        <v>0</v>
      </c>
      <c r="M141" s="12">
        <v>0</v>
      </c>
      <c r="N141" s="1">
        <v>10</v>
      </c>
      <c r="O141" s="20">
        <v>0</v>
      </c>
      <c r="P141" s="13">
        <v>0</v>
      </c>
      <c r="Q141" s="14">
        <v>0</v>
      </c>
      <c r="R141" s="8">
        <v>0</v>
      </c>
      <c r="S141" s="1">
        <v>0</v>
      </c>
      <c r="T141" s="17">
        <v>0</v>
      </c>
      <c r="U141" s="14">
        <v>5</v>
      </c>
      <c r="V141" s="11">
        <v>0</v>
      </c>
      <c r="W141" s="16">
        <v>0</v>
      </c>
      <c r="X141" s="17">
        <v>0</v>
      </c>
      <c r="Y141" s="13">
        <v>0</v>
      </c>
      <c r="Z141" s="15">
        <v>10</v>
      </c>
      <c r="AA141" s="16">
        <v>0</v>
      </c>
      <c r="AB141" s="1">
        <f>SUM(F141:AA141)</f>
        <v>100</v>
      </c>
      <c r="AC141" s="4"/>
      <c r="AD141" s="4"/>
      <c r="AE141" s="151">
        <v>1</v>
      </c>
      <c r="AF141" s="11">
        <v>4</v>
      </c>
      <c r="AG141" s="151" t="s">
        <v>554</v>
      </c>
      <c r="AH141" s="151">
        <v>2</v>
      </c>
      <c r="AI141" s="159">
        <v>873</v>
      </c>
      <c r="AJ141" s="176">
        <v>871.5</v>
      </c>
      <c r="AK141" s="176">
        <v>89</v>
      </c>
      <c r="AL141" s="176">
        <v>13</v>
      </c>
      <c r="AM141" s="176">
        <v>2</v>
      </c>
      <c r="AN141" s="133" t="s">
        <v>326</v>
      </c>
      <c r="AO141" s="134">
        <v>24.161073825503298</v>
      </c>
      <c r="AP141" s="134">
        <v>0</v>
      </c>
      <c r="AQ141" s="134">
        <v>65.77181208053689</v>
      </c>
      <c r="AR141" s="134">
        <v>0</v>
      </c>
      <c r="AS141" s="134">
        <v>0.671140939597315</v>
      </c>
      <c r="AT141" s="134">
        <v>4.6979865771812</v>
      </c>
      <c r="AU141" s="134">
        <v>0</v>
      </c>
      <c r="AV141" s="134">
        <v>2.01342281879194</v>
      </c>
      <c r="AW141" s="134">
        <v>2.01342281879194</v>
      </c>
      <c r="AX141" s="134">
        <v>0.671140939597315</v>
      </c>
      <c r="AY141" s="134">
        <v>0</v>
      </c>
      <c r="AZ141" s="188">
        <f t="shared" si="28"/>
        <v>68.45637583892615</v>
      </c>
      <c r="BA141" s="60">
        <f t="shared" si="23"/>
        <v>14.57142857142859</v>
      </c>
      <c r="BB141" s="127">
        <f t="shared" si="24"/>
        <v>13.500000000000016</v>
      </c>
      <c r="BC141" s="57">
        <f t="shared" si="30"/>
        <v>90.6040268456375</v>
      </c>
      <c r="BD141" s="127">
        <f t="shared" si="27"/>
        <v>7.022859060402685</v>
      </c>
      <c r="BE141" s="127">
        <f t="shared" si="29"/>
        <v>0.09556520126987032</v>
      </c>
      <c r="BF141" s="128">
        <v>2.723</v>
      </c>
      <c r="BG141" s="128">
        <v>7.694</v>
      </c>
      <c r="BH141" s="33">
        <v>0.14</v>
      </c>
      <c r="BI141" s="2">
        <v>42.37</v>
      </c>
      <c r="BJ141" s="2">
        <v>42.26</v>
      </c>
      <c r="BK141" s="2">
        <f aca="true" t="shared" si="32" ref="BK141:BK205">(BI141+BJ141)/2</f>
        <v>42.315</v>
      </c>
      <c r="BL141" s="2">
        <v>11.75</v>
      </c>
      <c r="BM141" s="2">
        <v>14.05</v>
      </c>
      <c r="BN141" s="7">
        <f t="shared" si="25"/>
        <v>3781.5013404825736</v>
      </c>
      <c r="BO141" s="1">
        <f t="shared" si="31"/>
        <v>10297.028150134047</v>
      </c>
    </row>
    <row r="142" spans="1:67" ht="12" customHeight="1">
      <c r="A142" s="167" t="s">
        <v>279</v>
      </c>
      <c r="B142" s="116" t="s">
        <v>565</v>
      </c>
      <c r="C142" s="49">
        <v>1</v>
      </c>
      <c r="D142" s="49">
        <v>1</v>
      </c>
      <c r="E142" s="37">
        <v>875</v>
      </c>
      <c r="F142" s="12">
        <v>0</v>
      </c>
      <c r="G142" s="1">
        <v>0</v>
      </c>
      <c r="H142" s="1">
        <v>0</v>
      </c>
      <c r="I142" s="1">
        <v>0</v>
      </c>
      <c r="J142" s="12">
        <v>0</v>
      </c>
      <c r="K142" s="1">
        <v>25</v>
      </c>
      <c r="L142" s="1">
        <v>0</v>
      </c>
      <c r="M142" s="12">
        <v>0</v>
      </c>
      <c r="N142" s="1">
        <v>15</v>
      </c>
      <c r="O142" s="20">
        <v>30</v>
      </c>
      <c r="P142" s="13">
        <v>0</v>
      </c>
      <c r="Q142" s="14">
        <v>0</v>
      </c>
      <c r="R142" s="8">
        <v>0</v>
      </c>
      <c r="S142" s="1">
        <v>0</v>
      </c>
      <c r="T142" s="17">
        <v>0</v>
      </c>
      <c r="U142" s="14">
        <v>10</v>
      </c>
      <c r="V142" s="11">
        <v>0</v>
      </c>
      <c r="W142" s="16">
        <v>0</v>
      </c>
      <c r="X142" s="17">
        <v>10</v>
      </c>
      <c r="Y142" s="13">
        <v>0</v>
      </c>
      <c r="Z142" s="15">
        <v>10</v>
      </c>
      <c r="AA142" s="16">
        <v>0</v>
      </c>
      <c r="AB142" s="1">
        <f>SUM(F142:AA142)</f>
        <v>100</v>
      </c>
      <c r="AC142" s="4"/>
      <c r="AD142" s="4"/>
      <c r="AE142" s="151">
        <v>3</v>
      </c>
      <c r="AF142" s="11">
        <v>1</v>
      </c>
      <c r="AG142" s="161" t="s">
        <v>545</v>
      </c>
      <c r="AH142" s="161">
        <v>1</v>
      </c>
      <c r="AI142" s="159">
        <v>875</v>
      </c>
      <c r="AJ142" s="176">
        <v>875.7</v>
      </c>
      <c r="AK142" s="176">
        <v>56</v>
      </c>
      <c r="AL142" s="176">
        <v>9</v>
      </c>
      <c r="AM142" s="176">
        <v>38</v>
      </c>
      <c r="AN142" s="114" t="s">
        <v>327</v>
      </c>
      <c r="AO142" s="135">
        <v>0</v>
      </c>
      <c r="AP142" s="135">
        <v>0</v>
      </c>
      <c r="AQ142" s="135">
        <v>10.5691056910569</v>
      </c>
      <c r="AR142" s="135">
        <v>66.6666666666666</v>
      </c>
      <c r="AS142" s="135">
        <v>0</v>
      </c>
      <c r="AT142" s="135">
        <v>2.4390243902439</v>
      </c>
      <c r="AU142" s="135">
        <v>0</v>
      </c>
      <c r="AV142" s="135">
        <v>12.1951219512195</v>
      </c>
      <c r="AW142" s="135">
        <v>0.8130081300813</v>
      </c>
      <c r="AX142" s="135">
        <v>3.2520325203252</v>
      </c>
      <c r="AY142" s="135">
        <v>4.0650406504065</v>
      </c>
      <c r="AZ142" s="188">
        <f t="shared" si="28"/>
        <v>11.3821138211382</v>
      </c>
      <c r="BA142" s="60">
        <f t="shared" si="23"/>
        <v>4.666666666666666</v>
      </c>
      <c r="BB142" s="127">
        <f t="shared" si="24"/>
        <v>3.2499999999999996</v>
      </c>
      <c r="BC142" s="57">
        <f t="shared" si="30"/>
        <v>10.5691056910569</v>
      </c>
      <c r="BD142" s="127">
        <f t="shared" si="27"/>
        <v>1.7309674796747996</v>
      </c>
      <c r="BE142" s="127">
        <f t="shared" si="29"/>
        <v>1.8787369251652064</v>
      </c>
      <c r="BF142" s="128">
        <v>2.739</v>
      </c>
      <c r="BG142" s="128">
        <v>4.983</v>
      </c>
      <c r="BH142" s="33">
        <v>0.007</v>
      </c>
      <c r="BI142" s="2">
        <v>17.86</v>
      </c>
      <c r="BJ142" s="2">
        <v>17.88</v>
      </c>
      <c r="BK142" s="2">
        <f t="shared" si="32"/>
        <v>17.869999999999997</v>
      </c>
      <c r="BL142" s="2">
        <v>5.25</v>
      </c>
      <c r="BM142" s="2">
        <v>6.92</v>
      </c>
      <c r="BN142" s="7">
        <f t="shared" si="25"/>
        <v>3810.234541577825</v>
      </c>
      <c r="BO142" s="1">
        <f t="shared" si="31"/>
        <v>10436.232409381662</v>
      </c>
    </row>
    <row r="143" spans="1:67" ht="12" customHeight="1">
      <c r="A143" s="167" t="s">
        <v>119</v>
      </c>
      <c r="B143" s="116" t="s">
        <v>565</v>
      </c>
      <c r="C143" s="49">
        <v>1</v>
      </c>
      <c r="D143" s="49">
        <v>1</v>
      </c>
      <c r="E143" s="37">
        <v>878</v>
      </c>
      <c r="F143" s="12">
        <v>0</v>
      </c>
      <c r="G143" s="1">
        <v>0</v>
      </c>
      <c r="H143" s="1">
        <v>0</v>
      </c>
      <c r="I143" s="1">
        <v>0</v>
      </c>
      <c r="J143" s="12">
        <v>0</v>
      </c>
      <c r="K143" s="1">
        <v>25</v>
      </c>
      <c r="L143" s="1">
        <v>0</v>
      </c>
      <c r="M143" s="12">
        <v>0</v>
      </c>
      <c r="N143" s="1">
        <v>12</v>
      </c>
      <c r="O143" s="20">
        <v>43</v>
      </c>
      <c r="P143" s="13">
        <v>0</v>
      </c>
      <c r="Q143" s="14">
        <v>0</v>
      </c>
      <c r="R143" s="8">
        <v>0</v>
      </c>
      <c r="S143" s="1">
        <v>0</v>
      </c>
      <c r="T143" s="17">
        <v>0</v>
      </c>
      <c r="U143" s="14">
        <v>0</v>
      </c>
      <c r="V143" s="11">
        <v>10</v>
      </c>
      <c r="W143" s="16">
        <v>0</v>
      </c>
      <c r="X143" s="17">
        <v>0</v>
      </c>
      <c r="Y143" s="13">
        <v>0</v>
      </c>
      <c r="Z143" s="15">
        <v>10</v>
      </c>
      <c r="AA143" s="16">
        <v>0</v>
      </c>
      <c r="AB143" s="1">
        <f>SUM(F143:AA143)</f>
        <v>100</v>
      </c>
      <c r="AC143" s="4"/>
      <c r="AD143" s="4"/>
      <c r="AE143" s="151">
        <v>2</v>
      </c>
      <c r="AF143" s="11">
        <v>1</v>
      </c>
      <c r="AG143" s="161" t="s">
        <v>545</v>
      </c>
      <c r="AH143" s="161">
        <v>1</v>
      </c>
      <c r="AI143" s="159">
        <v>878</v>
      </c>
      <c r="AJ143" s="176">
        <v>879.5</v>
      </c>
      <c r="AK143" s="176">
        <v>58</v>
      </c>
      <c r="AL143" s="176">
        <v>21</v>
      </c>
      <c r="AM143" s="176">
        <v>34</v>
      </c>
      <c r="AN143" s="133" t="s">
        <v>328</v>
      </c>
      <c r="AO143" s="134">
        <v>0</v>
      </c>
      <c r="AP143" s="134">
        <v>0</v>
      </c>
      <c r="AQ143" s="134">
        <v>0.99009900990099</v>
      </c>
      <c r="AR143" s="134">
        <v>75.2475247524752</v>
      </c>
      <c r="AS143" s="134">
        <v>0</v>
      </c>
      <c r="AT143" s="134">
        <v>0.99009900990099</v>
      </c>
      <c r="AU143" s="134">
        <v>0</v>
      </c>
      <c r="AV143" s="134">
        <v>17.8217821782178</v>
      </c>
      <c r="AW143" s="134">
        <v>4.9504950495049505</v>
      </c>
      <c r="AX143" s="134">
        <v>0</v>
      </c>
      <c r="AY143" s="134">
        <v>0</v>
      </c>
      <c r="AZ143" s="188">
        <f>AQ143+AS143+AW143</f>
        <v>5.9405940594059405</v>
      </c>
      <c r="BA143" s="60">
        <f>(AQ143+AW143+AS143)/(AT143)</f>
        <v>6.000000000000001</v>
      </c>
      <c r="BB143" s="127">
        <f t="shared" si="24"/>
        <v>0.16666666666666666</v>
      </c>
      <c r="BC143" s="57">
        <f t="shared" si="30"/>
        <v>0.99009900990099</v>
      </c>
      <c r="BD143" s="127">
        <f t="shared" si="27"/>
        <v>10.125</v>
      </c>
      <c r="BE143" s="127">
        <f t="shared" si="29"/>
        <v>0</v>
      </c>
      <c r="BF143" s="128">
        <v>2.78</v>
      </c>
      <c r="BG143" s="140">
        <v>10.125</v>
      </c>
      <c r="BH143" s="33">
        <v>0.029</v>
      </c>
      <c r="BI143" s="2">
        <v>30.88</v>
      </c>
      <c r="BJ143" s="2">
        <v>30.87</v>
      </c>
      <c r="BK143" s="2">
        <f t="shared" si="32"/>
        <v>30.875</v>
      </c>
      <c r="BL143" s="2">
        <v>10.85</v>
      </c>
      <c r="BM143" s="2">
        <v>12.95</v>
      </c>
      <c r="BN143" s="7">
        <f t="shared" si="25"/>
        <v>3000.4859086491742</v>
      </c>
      <c r="BO143" s="1">
        <f t="shared" si="31"/>
        <v>8341.350826044703</v>
      </c>
    </row>
    <row r="144" spans="1:67" ht="12" customHeight="1">
      <c r="A144" s="167" t="s">
        <v>120</v>
      </c>
      <c r="B144" s="116" t="s">
        <v>565</v>
      </c>
      <c r="C144" s="49">
        <v>1</v>
      </c>
      <c r="D144" s="49">
        <v>1</v>
      </c>
      <c r="E144" s="37">
        <v>881</v>
      </c>
      <c r="F144" s="12">
        <v>0</v>
      </c>
      <c r="G144" s="1">
        <v>0</v>
      </c>
      <c r="H144" s="1">
        <v>0</v>
      </c>
      <c r="I144" s="1">
        <v>0</v>
      </c>
      <c r="J144" s="12">
        <v>0</v>
      </c>
      <c r="K144" s="1">
        <v>30</v>
      </c>
      <c r="L144" s="1">
        <v>0</v>
      </c>
      <c r="M144" s="12">
        <v>0</v>
      </c>
      <c r="N144" s="1">
        <v>10</v>
      </c>
      <c r="O144" s="20">
        <v>40</v>
      </c>
      <c r="P144" s="13">
        <v>0</v>
      </c>
      <c r="Q144" s="14">
        <v>0</v>
      </c>
      <c r="R144" s="8">
        <v>0</v>
      </c>
      <c r="S144" s="1">
        <v>0</v>
      </c>
      <c r="T144" s="17">
        <v>0</v>
      </c>
      <c r="U144" s="14">
        <v>0</v>
      </c>
      <c r="V144" s="11">
        <v>0</v>
      </c>
      <c r="W144" s="16">
        <v>0</v>
      </c>
      <c r="X144" s="17">
        <v>0</v>
      </c>
      <c r="Y144" s="13">
        <v>0</v>
      </c>
      <c r="Z144" s="15">
        <v>10</v>
      </c>
      <c r="AA144" s="16">
        <v>10</v>
      </c>
      <c r="AB144" s="1">
        <f>SUM(F144:AA144)</f>
        <v>100</v>
      </c>
      <c r="AC144" s="4"/>
      <c r="AD144" s="4"/>
      <c r="AE144" s="151">
        <v>3</v>
      </c>
      <c r="AF144" s="11">
        <v>1</v>
      </c>
      <c r="AG144" s="161" t="s">
        <v>545</v>
      </c>
      <c r="AH144" s="161">
        <v>1</v>
      </c>
      <c r="AI144" s="159">
        <v>881</v>
      </c>
      <c r="AJ144" s="176">
        <v>881.9</v>
      </c>
      <c r="AK144" s="176">
        <v>38</v>
      </c>
      <c r="AL144" s="176">
        <v>26</v>
      </c>
      <c r="AM144" s="176">
        <v>48</v>
      </c>
      <c r="AN144" s="133" t="s">
        <v>329</v>
      </c>
      <c r="AO144" s="134">
        <v>0</v>
      </c>
      <c r="AP144" s="134">
        <v>0</v>
      </c>
      <c r="AQ144" s="134">
        <v>8.51063829787234</v>
      </c>
      <c r="AR144" s="134">
        <v>66.6666666666666</v>
      </c>
      <c r="AS144" s="134">
        <v>0</v>
      </c>
      <c r="AT144" s="134">
        <v>0</v>
      </c>
      <c r="AU144" s="134">
        <v>0</v>
      </c>
      <c r="AV144" s="134">
        <v>15.6028368794326</v>
      </c>
      <c r="AW144" s="134">
        <v>8.51063829787234</v>
      </c>
      <c r="AX144" s="134">
        <v>0.7092198581560281</v>
      </c>
      <c r="AY144" s="134">
        <v>0</v>
      </c>
      <c r="AZ144" s="188">
        <f aca="true" t="shared" si="33" ref="AZ144:AZ207">AQ144+AS144+AW144</f>
        <v>17.02127659574468</v>
      </c>
      <c r="BA144" s="60" t="e">
        <f t="shared" si="23"/>
        <v>#DIV/0!</v>
      </c>
      <c r="BB144" s="127">
        <f t="shared" si="24"/>
        <v>1</v>
      </c>
      <c r="BC144" s="57">
        <f t="shared" si="30"/>
        <v>8.51063829787234</v>
      </c>
      <c r="BD144" s="127">
        <f t="shared" si="27"/>
        <v>6.396780141843972</v>
      </c>
      <c r="BE144" s="127">
        <f t="shared" si="29"/>
        <v>0.110871382543966</v>
      </c>
      <c r="BF144" s="128">
        <v>2.764</v>
      </c>
      <c r="BG144" s="128">
        <v>7.106</v>
      </c>
      <c r="BH144" s="33">
        <v>0.026</v>
      </c>
      <c r="BI144" s="2">
        <v>32.84</v>
      </c>
      <c r="BJ144" s="2">
        <v>33.14</v>
      </c>
      <c r="BK144" s="2">
        <f t="shared" si="32"/>
        <v>32.99</v>
      </c>
      <c r="BL144" s="2">
        <v>10.25</v>
      </c>
      <c r="BM144" s="2">
        <v>12.5</v>
      </c>
      <c r="BN144" s="7">
        <f t="shared" si="25"/>
        <v>3404.540763673891</v>
      </c>
      <c r="BO144" s="1">
        <f t="shared" si="31"/>
        <v>9410.150670794634</v>
      </c>
    </row>
    <row r="145" spans="1:67" ht="12" customHeight="1">
      <c r="A145" s="167" t="s">
        <v>17</v>
      </c>
      <c r="B145" s="116" t="s">
        <v>565</v>
      </c>
      <c r="C145" s="49">
        <v>1</v>
      </c>
      <c r="D145" s="49">
        <v>0</v>
      </c>
      <c r="E145" s="37">
        <v>882.5</v>
      </c>
      <c r="F145" s="12">
        <v>0</v>
      </c>
      <c r="G145" s="1">
        <v>0</v>
      </c>
      <c r="H145" s="1">
        <v>15</v>
      </c>
      <c r="I145" s="1">
        <v>35</v>
      </c>
      <c r="J145" s="12">
        <v>5</v>
      </c>
      <c r="K145" s="1">
        <v>0</v>
      </c>
      <c r="L145" s="1">
        <v>0</v>
      </c>
      <c r="M145" s="12">
        <v>25</v>
      </c>
      <c r="N145" s="1">
        <v>0</v>
      </c>
      <c r="O145" s="20">
        <v>0</v>
      </c>
      <c r="P145" s="13">
        <v>0</v>
      </c>
      <c r="Q145" s="14">
        <v>0</v>
      </c>
      <c r="R145" s="8">
        <v>0</v>
      </c>
      <c r="S145" s="1">
        <v>0</v>
      </c>
      <c r="T145" s="17">
        <v>0</v>
      </c>
      <c r="U145" s="14">
        <v>5</v>
      </c>
      <c r="V145" s="11">
        <v>0</v>
      </c>
      <c r="W145" s="16">
        <v>5</v>
      </c>
      <c r="X145" s="17">
        <v>5</v>
      </c>
      <c r="Y145" s="13">
        <v>0</v>
      </c>
      <c r="Z145" s="15">
        <v>5</v>
      </c>
      <c r="AA145" s="16">
        <v>0</v>
      </c>
      <c r="AB145" s="1">
        <f>SUM(F145:AA145)</f>
        <v>100</v>
      </c>
      <c r="AC145" s="4"/>
      <c r="AD145" s="4"/>
      <c r="AE145" s="151">
        <v>3</v>
      </c>
      <c r="AF145" s="11">
        <v>5</v>
      </c>
      <c r="AG145" s="156" t="s">
        <v>542</v>
      </c>
      <c r="AH145" s="156">
        <v>3</v>
      </c>
      <c r="AI145" s="160"/>
      <c r="AJ145" s="176"/>
      <c r="AK145" s="176">
        <v>95</v>
      </c>
      <c r="AL145" s="176">
        <v>1</v>
      </c>
      <c r="AM145" s="176">
        <v>4</v>
      </c>
      <c r="AN145" s="133" t="s">
        <v>330</v>
      </c>
      <c r="AO145" s="134">
        <v>14.754098360655702</v>
      </c>
      <c r="AP145" s="134">
        <v>0</v>
      </c>
      <c r="AQ145" s="134">
        <v>53.2786885245901</v>
      </c>
      <c r="AR145" s="134">
        <v>0</v>
      </c>
      <c r="AS145" s="134">
        <v>1.63934426229508</v>
      </c>
      <c r="AT145" s="134">
        <v>14.754098360655702</v>
      </c>
      <c r="AU145" s="134">
        <v>0</v>
      </c>
      <c r="AV145" s="134">
        <v>0</v>
      </c>
      <c r="AW145" s="134">
        <v>9.83606557377049</v>
      </c>
      <c r="AX145" s="134">
        <v>0.819672131147541</v>
      </c>
      <c r="AY145" s="134">
        <v>4.91803278688524</v>
      </c>
      <c r="AZ145" s="188">
        <f t="shared" si="33"/>
        <v>64.75409836065568</v>
      </c>
      <c r="BA145" s="60">
        <f t="shared" si="23"/>
        <v>4.3888888888888955</v>
      </c>
      <c r="BB145" s="127">
        <f t="shared" si="24"/>
        <v>2.8333333333333335</v>
      </c>
      <c r="BC145" s="57">
        <f t="shared" si="30"/>
        <v>69.67213114754088</v>
      </c>
      <c r="BD145" s="127"/>
      <c r="BE145" s="127"/>
      <c r="BF145" s="1"/>
      <c r="BG145" s="1"/>
      <c r="BH145" s="129"/>
      <c r="BI145" s="2"/>
      <c r="BJ145" s="2"/>
      <c r="BK145" s="2"/>
      <c r="BL145" s="2"/>
      <c r="BM145" s="2"/>
      <c r="BN145" s="7"/>
      <c r="BO145" s="1"/>
    </row>
    <row r="146" spans="1:67" ht="12" customHeight="1">
      <c r="A146" s="167" t="s">
        <v>280</v>
      </c>
      <c r="B146" s="116" t="s">
        <v>565</v>
      </c>
      <c r="C146" s="49">
        <v>1</v>
      </c>
      <c r="D146" s="49">
        <v>1</v>
      </c>
      <c r="E146" s="37">
        <v>882.8</v>
      </c>
      <c r="F146" s="12">
        <v>0</v>
      </c>
      <c r="G146" s="1">
        <v>10</v>
      </c>
      <c r="H146" s="1">
        <v>0</v>
      </c>
      <c r="I146" s="1">
        <v>60</v>
      </c>
      <c r="J146" s="12">
        <v>0</v>
      </c>
      <c r="K146" s="1">
        <v>0</v>
      </c>
      <c r="L146" s="1">
        <v>10</v>
      </c>
      <c r="M146" s="12">
        <v>0</v>
      </c>
      <c r="N146" s="1">
        <v>0</v>
      </c>
      <c r="O146" s="20">
        <v>0</v>
      </c>
      <c r="P146" s="13">
        <v>0</v>
      </c>
      <c r="Q146" s="14">
        <v>0</v>
      </c>
      <c r="R146" s="8">
        <v>0</v>
      </c>
      <c r="S146" s="1">
        <v>0</v>
      </c>
      <c r="T146" s="17">
        <v>0</v>
      </c>
      <c r="U146" s="14">
        <v>5</v>
      </c>
      <c r="V146" s="11">
        <v>0</v>
      </c>
      <c r="W146" s="16">
        <v>0</v>
      </c>
      <c r="X146" s="17">
        <v>5</v>
      </c>
      <c r="Y146" s="13">
        <v>0</v>
      </c>
      <c r="Z146" s="15">
        <v>10</v>
      </c>
      <c r="AA146" s="16">
        <v>0</v>
      </c>
      <c r="AB146" s="1">
        <f>SUM(F146:AA146)</f>
        <v>100</v>
      </c>
      <c r="AC146" s="184">
        <v>0.4300992391569404</v>
      </c>
      <c r="AD146" s="184">
        <v>0.269017378544685</v>
      </c>
      <c r="AE146" s="151">
        <v>1</v>
      </c>
      <c r="AF146" s="11">
        <v>5</v>
      </c>
      <c r="AG146" s="156" t="s">
        <v>552</v>
      </c>
      <c r="AH146" s="156">
        <v>3</v>
      </c>
      <c r="AI146" s="159">
        <v>882.8</v>
      </c>
      <c r="AJ146" s="176">
        <v>882.8</v>
      </c>
      <c r="AK146" s="176">
        <v>92</v>
      </c>
      <c r="AL146" s="176">
        <v>1</v>
      </c>
      <c r="AM146" s="176">
        <v>7</v>
      </c>
      <c r="AN146" s="133" t="s">
        <v>331</v>
      </c>
      <c r="AO146" s="134">
        <v>4.201680672268901</v>
      </c>
      <c r="AP146" s="134">
        <v>0</v>
      </c>
      <c r="AQ146" s="134">
        <v>53.781512605042</v>
      </c>
      <c r="AR146" s="134">
        <v>0</v>
      </c>
      <c r="AS146" s="134">
        <v>5.88235294117647</v>
      </c>
      <c r="AT146" s="134">
        <v>22.689075630252102</v>
      </c>
      <c r="AU146" s="134">
        <v>8.40336134453781</v>
      </c>
      <c r="AV146" s="134">
        <v>0.840336134453781</v>
      </c>
      <c r="AW146" s="134">
        <v>2.52100840336134</v>
      </c>
      <c r="AX146" s="134">
        <v>0</v>
      </c>
      <c r="AY146" s="134">
        <v>1.6806722689075597</v>
      </c>
      <c r="AZ146" s="188">
        <f t="shared" si="33"/>
        <v>62.18487394957982</v>
      </c>
      <c r="BA146" s="60">
        <f t="shared" si="23"/>
        <v>2.74074074074074</v>
      </c>
      <c r="BB146" s="127">
        <f t="shared" si="24"/>
        <v>1.8999999999999997</v>
      </c>
      <c r="BC146" s="57">
        <f t="shared" si="30"/>
        <v>63.865546218487374</v>
      </c>
      <c r="BD146" s="127">
        <f t="shared" si="27"/>
        <v>1.247</v>
      </c>
      <c r="BE146" s="127">
        <f t="shared" si="29"/>
        <v>0</v>
      </c>
      <c r="BF146" s="128">
        <v>2.695</v>
      </c>
      <c r="BG146" s="128">
        <v>1.247</v>
      </c>
      <c r="BH146" s="33">
        <v>0.005</v>
      </c>
      <c r="BI146" s="2">
        <v>28.97</v>
      </c>
      <c r="BJ146" s="2">
        <v>28.45</v>
      </c>
      <c r="BK146" s="2">
        <f t="shared" si="32"/>
        <v>28.71</v>
      </c>
      <c r="BL146" s="2">
        <v>6.07</v>
      </c>
      <c r="BM146" s="2">
        <v>7.6</v>
      </c>
      <c r="BN146" s="7">
        <f aca="true" t="shared" si="34" ref="BN146:BN154">(BK146/(BL146-$BL$2))*1000</f>
        <v>5210.526315789474</v>
      </c>
      <c r="BO146" s="1">
        <f t="shared" si="31"/>
        <v>14042.368421052632</v>
      </c>
    </row>
    <row r="147" spans="1:67" ht="12" customHeight="1">
      <c r="A147" s="167" t="s">
        <v>281</v>
      </c>
      <c r="B147" s="116" t="s">
        <v>565</v>
      </c>
      <c r="C147" s="49">
        <v>1</v>
      </c>
      <c r="D147" s="49">
        <v>1</v>
      </c>
      <c r="E147" s="37">
        <v>883.5</v>
      </c>
      <c r="F147" s="12">
        <v>0</v>
      </c>
      <c r="G147" s="1">
        <v>90</v>
      </c>
      <c r="H147" s="1">
        <v>0</v>
      </c>
      <c r="I147" s="1">
        <v>0</v>
      </c>
      <c r="J147" s="12">
        <v>0</v>
      </c>
      <c r="K147" s="1">
        <v>0</v>
      </c>
      <c r="L147" s="1">
        <v>0</v>
      </c>
      <c r="M147" s="12">
        <v>0</v>
      </c>
      <c r="N147" s="1">
        <v>0</v>
      </c>
      <c r="O147" s="20">
        <v>0</v>
      </c>
      <c r="P147" s="13">
        <v>0</v>
      </c>
      <c r="Q147" s="14">
        <v>0</v>
      </c>
      <c r="R147" s="8">
        <v>0</v>
      </c>
      <c r="S147" s="1">
        <v>0</v>
      </c>
      <c r="T147" s="17">
        <v>0</v>
      </c>
      <c r="U147" s="14">
        <v>0</v>
      </c>
      <c r="V147" s="11">
        <v>0</v>
      </c>
      <c r="W147" s="16">
        <v>0</v>
      </c>
      <c r="X147" s="17">
        <v>0</v>
      </c>
      <c r="Y147" s="13">
        <v>0</v>
      </c>
      <c r="Z147" s="15">
        <v>0</v>
      </c>
      <c r="AA147" s="16">
        <v>10</v>
      </c>
      <c r="AB147" s="1">
        <f>SUM(F147:AA147)</f>
        <v>100</v>
      </c>
      <c r="AC147" s="184">
        <v>0.4897102090368951</v>
      </c>
      <c r="AD147" s="184">
        <v>0.22153633014196975</v>
      </c>
      <c r="AE147" s="151">
        <v>1</v>
      </c>
      <c r="AF147" s="11">
        <v>5</v>
      </c>
      <c r="AG147" s="156" t="s">
        <v>552</v>
      </c>
      <c r="AH147" s="156">
        <v>3</v>
      </c>
      <c r="AI147" s="159">
        <v>883.5</v>
      </c>
      <c r="AJ147" s="176">
        <v>883.01</v>
      </c>
      <c r="AK147" s="176">
        <v>93</v>
      </c>
      <c r="AL147" s="176">
        <v>1</v>
      </c>
      <c r="AM147" s="176">
        <v>7</v>
      </c>
      <c r="AN147" s="114" t="s">
        <v>332</v>
      </c>
      <c r="AO147" s="135">
        <v>0</v>
      </c>
      <c r="AP147" s="135">
        <v>0</v>
      </c>
      <c r="AQ147" s="135">
        <v>60.377358490566</v>
      </c>
      <c r="AR147" s="135">
        <v>0</v>
      </c>
      <c r="AS147" s="135">
        <v>2.83018867924528</v>
      </c>
      <c r="AT147" s="135">
        <v>33.9622641509433</v>
      </c>
      <c r="AU147" s="135">
        <v>0</v>
      </c>
      <c r="AV147" s="135">
        <v>0</v>
      </c>
      <c r="AW147" s="135">
        <v>2.83018867924528</v>
      </c>
      <c r="AX147" s="135">
        <v>0</v>
      </c>
      <c r="AY147" s="135">
        <v>0</v>
      </c>
      <c r="AZ147" s="188">
        <f t="shared" si="33"/>
        <v>66.03773584905656</v>
      </c>
      <c r="BA147" s="60">
        <f t="shared" si="23"/>
        <v>1.9444444444444489</v>
      </c>
      <c r="BB147" s="127">
        <f t="shared" si="24"/>
        <v>1.7179487179487216</v>
      </c>
      <c r="BC147" s="57">
        <f t="shared" si="30"/>
        <v>63.207547169811285</v>
      </c>
      <c r="BD147" s="127">
        <f t="shared" si="27"/>
        <v>9.615</v>
      </c>
      <c r="BE147" s="127">
        <f t="shared" si="29"/>
        <v>0</v>
      </c>
      <c r="BF147" s="128">
        <v>2.717</v>
      </c>
      <c r="BG147" s="128">
        <v>9.615</v>
      </c>
      <c r="BH147" s="33">
        <v>0.077</v>
      </c>
      <c r="BI147" s="2">
        <v>33.45</v>
      </c>
      <c r="BJ147" s="2">
        <v>33.4</v>
      </c>
      <c r="BK147" s="2">
        <f t="shared" si="32"/>
        <v>33.425</v>
      </c>
      <c r="BL147" s="2">
        <v>7.32</v>
      </c>
      <c r="BM147" s="2">
        <v>8.87</v>
      </c>
      <c r="BN147" s="7">
        <f t="shared" si="34"/>
        <v>4944.526627218935</v>
      </c>
      <c r="BO147" s="1">
        <f t="shared" si="31"/>
        <v>13434.278846153846</v>
      </c>
    </row>
    <row r="148" spans="1:67" ht="12" customHeight="1">
      <c r="A148" s="167" t="s">
        <v>282</v>
      </c>
      <c r="B148" s="116" t="s">
        <v>565</v>
      </c>
      <c r="C148" s="49">
        <v>1</v>
      </c>
      <c r="D148" s="49">
        <v>1</v>
      </c>
      <c r="E148" s="37">
        <v>884.1</v>
      </c>
      <c r="F148" s="12">
        <v>0</v>
      </c>
      <c r="G148" s="1">
        <v>80</v>
      </c>
      <c r="H148" s="1">
        <v>0</v>
      </c>
      <c r="I148" s="1">
        <v>0</v>
      </c>
      <c r="J148" s="12">
        <v>5</v>
      </c>
      <c r="K148" s="1">
        <v>0</v>
      </c>
      <c r="L148" s="1">
        <v>0</v>
      </c>
      <c r="M148" s="12">
        <v>0</v>
      </c>
      <c r="N148" s="1">
        <v>0</v>
      </c>
      <c r="O148" s="20">
        <v>0</v>
      </c>
      <c r="P148" s="13">
        <v>0</v>
      </c>
      <c r="Q148" s="14">
        <v>0</v>
      </c>
      <c r="R148" s="8">
        <v>0</v>
      </c>
      <c r="S148" s="1">
        <v>0</v>
      </c>
      <c r="T148" s="17">
        <v>0</v>
      </c>
      <c r="U148" s="14">
        <v>5</v>
      </c>
      <c r="V148" s="11">
        <v>0</v>
      </c>
      <c r="W148" s="16">
        <v>0</v>
      </c>
      <c r="X148" s="17">
        <v>5</v>
      </c>
      <c r="Y148" s="13">
        <v>0</v>
      </c>
      <c r="Z148" s="15">
        <v>0</v>
      </c>
      <c r="AA148" s="16">
        <v>5</v>
      </c>
      <c r="AB148" s="1">
        <f>SUM(F148:AA148)</f>
        <v>100</v>
      </c>
      <c r="AC148" s="184">
        <v>0.46907445228235356</v>
      </c>
      <c r="AD148" s="184">
        <v>0.2093132714414787</v>
      </c>
      <c r="AE148" s="151">
        <v>1</v>
      </c>
      <c r="AF148" s="11">
        <v>5</v>
      </c>
      <c r="AG148" s="156" t="s">
        <v>552</v>
      </c>
      <c r="AH148" s="156">
        <v>3</v>
      </c>
      <c r="AI148" s="159">
        <v>884.1</v>
      </c>
      <c r="AJ148" s="176">
        <v>883.01</v>
      </c>
      <c r="AK148" s="176">
        <v>93</v>
      </c>
      <c r="AL148" s="176">
        <v>1</v>
      </c>
      <c r="AM148" s="176">
        <v>7</v>
      </c>
      <c r="AN148" s="133" t="s">
        <v>333</v>
      </c>
      <c r="AO148" s="134">
        <v>1.7391304347826</v>
      </c>
      <c r="AP148" s="134">
        <v>0</v>
      </c>
      <c r="AQ148" s="134">
        <v>57.391304347826</v>
      </c>
      <c r="AR148" s="134">
        <v>0</v>
      </c>
      <c r="AS148" s="134">
        <v>0</v>
      </c>
      <c r="AT148" s="134">
        <v>30.4347826086956</v>
      </c>
      <c r="AU148" s="134">
        <v>0</v>
      </c>
      <c r="AV148" s="134">
        <v>0</v>
      </c>
      <c r="AW148" s="134">
        <v>10.4347826086956</v>
      </c>
      <c r="AX148" s="134">
        <v>0</v>
      </c>
      <c r="AY148" s="134">
        <v>0</v>
      </c>
      <c r="AZ148" s="188">
        <f t="shared" si="33"/>
        <v>67.8260869565216</v>
      </c>
      <c r="BA148" s="60">
        <f aca="true" t="shared" si="35" ref="BA148:BA211">(AQ148+AW148+AS148)/(AT148)</f>
        <v>2.228571428571428</v>
      </c>
      <c r="BB148" s="127">
        <f t="shared" si="24"/>
        <v>1.4468085106382993</v>
      </c>
      <c r="BC148" s="57">
        <f t="shared" si="30"/>
        <v>59.1304347826086</v>
      </c>
      <c r="BD148" s="127">
        <f t="shared" si="27"/>
        <v>7.963</v>
      </c>
      <c r="BE148" s="127">
        <f t="shared" si="29"/>
        <v>0</v>
      </c>
      <c r="BF148" s="128">
        <v>2.711</v>
      </c>
      <c r="BG148" s="128">
        <v>7.963</v>
      </c>
      <c r="BH148" s="33">
        <v>0.072</v>
      </c>
      <c r="BI148" s="2">
        <v>56.92</v>
      </c>
      <c r="BJ148" s="2">
        <v>57.13</v>
      </c>
      <c r="BK148" s="2">
        <f t="shared" si="32"/>
        <v>57.025000000000006</v>
      </c>
      <c r="BL148" s="2">
        <v>13.3</v>
      </c>
      <c r="BM148" s="2">
        <v>14.8</v>
      </c>
      <c r="BN148" s="7">
        <f t="shared" si="34"/>
        <v>4476.0596546310835</v>
      </c>
      <c r="BO148" s="1">
        <f t="shared" si="31"/>
        <v>12134.597723704866</v>
      </c>
    </row>
    <row r="149" spans="1:67" ht="12" customHeight="1">
      <c r="A149" s="167" t="s">
        <v>283</v>
      </c>
      <c r="B149" s="116" t="s">
        <v>565</v>
      </c>
      <c r="C149" s="49">
        <v>1</v>
      </c>
      <c r="D149" s="49">
        <v>1</v>
      </c>
      <c r="E149" s="37">
        <v>886.7</v>
      </c>
      <c r="F149" s="12">
        <v>0</v>
      </c>
      <c r="G149" s="1">
        <v>80</v>
      </c>
      <c r="H149" s="1">
        <v>0</v>
      </c>
      <c r="I149" s="1">
        <v>0</v>
      </c>
      <c r="J149" s="12">
        <v>5</v>
      </c>
      <c r="K149" s="1">
        <v>0</v>
      </c>
      <c r="L149" s="1">
        <v>0</v>
      </c>
      <c r="M149" s="12">
        <v>0</v>
      </c>
      <c r="N149" s="1">
        <v>0</v>
      </c>
      <c r="O149" s="20">
        <v>0</v>
      </c>
      <c r="P149" s="13">
        <v>0</v>
      </c>
      <c r="Q149" s="14">
        <v>0</v>
      </c>
      <c r="R149" s="8">
        <v>0</v>
      </c>
      <c r="S149" s="1">
        <v>0</v>
      </c>
      <c r="T149" s="17">
        <v>0</v>
      </c>
      <c r="U149" s="14">
        <v>0</v>
      </c>
      <c r="V149" s="11">
        <v>0</v>
      </c>
      <c r="W149" s="16">
        <v>0</v>
      </c>
      <c r="X149" s="17">
        <v>5</v>
      </c>
      <c r="Y149" s="13">
        <v>0</v>
      </c>
      <c r="Z149" s="15">
        <v>10</v>
      </c>
      <c r="AA149" s="16">
        <v>0</v>
      </c>
      <c r="AB149" s="1">
        <f>SUM(F149:AA149)</f>
        <v>100</v>
      </c>
      <c r="AC149" s="184">
        <v>0.3330221871821282</v>
      </c>
      <c r="AD149" s="184">
        <v>0.19575868053833398</v>
      </c>
      <c r="AE149" s="151">
        <v>1</v>
      </c>
      <c r="AF149" s="11">
        <v>5</v>
      </c>
      <c r="AG149" s="156" t="s">
        <v>552</v>
      </c>
      <c r="AH149" s="156">
        <v>3</v>
      </c>
      <c r="AI149" s="159">
        <v>886.7</v>
      </c>
      <c r="AJ149" s="176">
        <v>887</v>
      </c>
      <c r="AK149" s="176">
        <v>91</v>
      </c>
      <c r="AL149" s="176">
        <v>11</v>
      </c>
      <c r="AM149" s="176">
        <v>7</v>
      </c>
      <c r="AN149" s="133" t="s">
        <v>334</v>
      </c>
      <c r="AO149" s="134">
        <v>2.67857142857142</v>
      </c>
      <c r="AP149" s="134">
        <v>0</v>
      </c>
      <c r="AQ149" s="134">
        <v>36.6071428571428</v>
      </c>
      <c r="AR149" s="134">
        <v>0</v>
      </c>
      <c r="AS149" s="134">
        <v>3.57142857142857</v>
      </c>
      <c r="AT149" s="134">
        <v>50.892857142857096</v>
      </c>
      <c r="AU149" s="134">
        <v>0</v>
      </c>
      <c r="AV149" s="134">
        <v>0</v>
      </c>
      <c r="AW149" s="134">
        <v>6.25</v>
      </c>
      <c r="AX149" s="134">
        <v>0</v>
      </c>
      <c r="AY149" s="134">
        <v>0</v>
      </c>
      <c r="AZ149" s="188">
        <f t="shared" si="33"/>
        <v>46.42857142857137</v>
      </c>
      <c r="BA149" s="60">
        <f t="shared" si="35"/>
        <v>0.9122807017543856</v>
      </c>
      <c r="BB149" s="127">
        <f t="shared" si="24"/>
        <v>0.7499999999999994</v>
      </c>
      <c r="BC149" s="57">
        <f t="shared" si="30"/>
        <v>42.85714285714279</v>
      </c>
      <c r="BD149" s="127">
        <f t="shared" si="27"/>
        <v>0.988</v>
      </c>
      <c r="BE149" s="127">
        <f t="shared" si="29"/>
        <v>0</v>
      </c>
      <c r="BF149" s="128">
        <v>2.706</v>
      </c>
      <c r="BG149" s="128">
        <v>0.988</v>
      </c>
      <c r="BH149" s="33">
        <v>0.005</v>
      </c>
      <c r="BI149" s="2">
        <v>57.87</v>
      </c>
      <c r="BJ149" s="2">
        <v>58.34</v>
      </c>
      <c r="BK149" s="2">
        <f t="shared" si="32"/>
        <v>58.105000000000004</v>
      </c>
      <c r="BL149" s="2">
        <v>12.65</v>
      </c>
      <c r="BM149" s="2">
        <v>14.1</v>
      </c>
      <c r="BN149" s="7">
        <f t="shared" si="34"/>
        <v>4806.038047973532</v>
      </c>
      <c r="BO149" s="1">
        <f t="shared" si="31"/>
        <v>13005.138957816378</v>
      </c>
    </row>
    <row r="150" spans="1:67" ht="12" customHeight="1">
      <c r="A150" s="167" t="s">
        <v>284</v>
      </c>
      <c r="B150" s="116" t="s">
        <v>565</v>
      </c>
      <c r="C150" s="49">
        <v>1</v>
      </c>
      <c r="D150" s="49">
        <v>1</v>
      </c>
      <c r="E150" s="37">
        <v>889.2</v>
      </c>
      <c r="F150" s="12">
        <v>0</v>
      </c>
      <c r="G150" s="1">
        <v>50</v>
      </c>
      <c r="H150" s="1">
        <v>10</v>
      </c>
      <c r="I150" s="1">
        <v>20</v>
      </c>
      <c r="J150" s="12">
        <v>5</v>
      </c>
      <c r="K150" s="1">
        <v>0</v>
      </c>
      <c r="L150" s="1">
        <v>5</v>
      </c>
      <c r="M150" s="12">
        <v>0</v>
      </c>
      <c r="N150" s="1">
        <v>0</v>
      </c>
      <c r="O150" s="20">
        <v>0</v>
      </c>
      <c r="P150" s="13">
        <v>0</v>
      </c>
      <c r="Q150" s="14">
        <v>0</v>
      </c>
      <c r="R150" s="8">
        <v>0</v>
      </c>
      <c r="S150" s="1">
        <v>0</v>
      </c>
      <c r="T150" s="17">
        <v>0</v>
      </c>
      <c r="U150" s="14">
        <v>5</v>
      </c>
      <c r="V150" s="11">
        <v>0</v>
      </c>
      <c r="W150" s="16">
        <v>0</v>
      </c>
      <c r="X150" s="17">
        <v>0</v>
      </c>
      <c r="Y150" s="13">
        <v>0</v>
      </c>
      <c r="Z150" s="15">
        <v>5</v>
      </c>
      <c r="AA150" s="16">
        <v>0</v>
      </c>
      <c r="AB150" s="1">
        <f>SUM(F150:AA150)</f>
        <v>100</v>
      </c>
      <c r="AC150" s="184">
        <v>0.3210524365690096</v>
      </c>
      <c r="AD150" s="184">
        <v>0.1954359122803209</v>
      </c>
      <c r="AE150" s="151">
        <v>1</v>
      </c>
      <c r="AF150" s="11">
        <v>5</v>
      </c>
      <c r="AG150" s="156" t="s">
        <v>552</v>
      </c>
      <c r="AH150" s="156">
        <v>3</v>
      </c>
      <c r="AI150" s="159">
        <v>889.2</v>
      </c>
      <c r="AJ150" s="176">
        <v>890.1</v>
      </c>
      <c r="AK150" s="176">
        <v>94</v>
      </c>
      <c r="AL150" s="176">
        <v>1</v>
      </c>
      <c r="AM150" s="176">
        <v>6</v>
      </c>
      <c r="AN150" s="114" t="s">
        <v>335</v>
      </c>
      <c r="AO150" s="135">
        <v>0</v>
      </c>
      <c r="AP150" s="135">
        <v>0</v>
      </c>
      <c r="AQ150" s="135">
        <v>58.47457627118639</v>
      </c>
      <c r="AR150" s="135">
        <v>0</v>
      </c>
      <c r="AS150" s="135">
        <v>0.847457627118644</v>
      </c>
      <c r="AT150" s="135">
        <v>30.508474576271098</v>
      </c>
      <c r="AU150" s="135">
        <v>0</v>
      </c>
      <c r="AV150" s="135">
        <v>0</v>
      </c>
      <c r="AW150" s="135">
        <v>10.1694915254237</v>
      </c>
      <c r="AX150" s="135">
        <v>0</v>
      </c>
      <c r="AY150" s="135">
        <v>0</v>
      </c>
      <c r="AZ150" s="188">
        <f t="shared" si="33"/>
        <v>69.49152542372873</v>
      </c>
      <c r="BA150" s="60">
        <f t="shared" si="35"/>
        <v>2.2777777777777817</v>
      </c>
      <c r="BB150" s="127">
        <f t="shared" si="24"/>
        <v>1.4583333333333364</v>
      </c>
      <c r="BC150" s="57">
        <f t="shared" si="30"/>
        <v>59.32203389830504</v>
      </c>
      <c r="BD150" s="127">
        <f t="shared" si="27"/>
        <v>6.905</v>
      </c>
      <c r="BE150" s="127">
        <f t="shared" si="29"/>
        <v>0</v>
      </c>
      <c r="BF150" s="128">
        <v>2.71</v>
      </c>
      <c r="BG150" s="128">
        <v>6.905</v>
      </c>
      <c r="BH150" s="33">
        <v>0.016</v>
      </c>
      <c r="BI150" s="2">
        <v>22.48</v>
      </c>
      <c r="BJ150" s="2">
        <v>22.47</v>
      </c>
      <c r="BK150" s="2">
        <f t="shared" si="32"/>
        <v>22.475</v>
      </c>
      <c r="BL150" s="2">
        <v>5.5</v>
      </c>
      <c r="BM150" s="2">
        <v>6.92</v>
      </c>
      <c r="BN150" s="7">
        <f t="shared" si="34"/>
        <v>4549.595141700405</v>
      </c>
      <c r="BO150" s="1">
        <f t="shared" si="31"/>
        <v>12329.402834008099</v>
      </c>
    </row>
    <row r="151" spans="1:67" ht="12" customHeight="1">
      <c r="A151" s="167" t="s">
        <v>285</v>
      </c>
      <c r="B151" s="116" t="s">
        <v>565</v>
      </c>
      <c r="C151" s="49">
        <v>1</v>
      </c>
      <c r="D151" s="49">
        <v>1</v>
      </c>
      <c r="E151" s="37">
        <v>892.2</v>
      </c>
      <c r="F151" s="12">
        <v>0</v>
      </c>
      <c r="G151" s="1">
        <v>10</v>
      </c>
      <c r="H151" s="1">
        <v>20</v>
      </c>
      <c r="I151" s="1">
        <v>20</v>
      </c>
      <c r="J151" s="12">
        <v>5</v>
      </c>
      <c r="K151" s="1">
        <v>0</v>
      </c>
      <c r="L151" s="1">
        <v>0</v>
      </c>
      <c r="M151" s="12">
        <v>0</v>
      </c>
      <c r="N151" s="25">
        <v>0</v>
      </c>
      <c r="O151" s="20">
        <v>0</v>
      </c>
      <c r="P151" s="13">
        <v>0</v>
      </c>
      <c r="Q151" s="14">
        <v>0</v>
      </c>
      <c r="R151" s="8">
        <v>0</v>
      </c>
      <c r="S151" s="1">
        <v>0</v>
      </c>
      <c r="T151" s="17">
        <v>0</v>
      </c>
      <c r="U151" s="14">
        <v>0</v>
      </c>
      <c r="V151" s="11">
        <v>0</v>
      </c>
      <c r="W151" s="16">
        <v>0</v>
      </c>
      <c r="X151" s="17">
        <v>5</v>
      </c>
      <c r="Y151" s="13">
        <v>0</v>
      </c>
      <c r="Z151" s="15">
        <v>30</v>
      </c>
      <c r="AA151" s="16">
        <v>10</v>
      </c>
      <c r="AB151" s="1">
        <f>SUM(F151:AA151)</f>
        <v>100</v>
      </c>
      <c r="AC151" s="184">
        <v>0.33077197287723087</v>
      </c>
      <c r="AD151" s="184">
        <v>0.3201263627119415</v>
      </c>
      <c r="AE151" s="151">
        <v>2</v>
      </c>
      <c r="AF151" s="11">
        <v>5</v>
      </c>
      <c r="AG151" s="156" t="s">
        <v>542</v>
      </c>
      <c r="AH151" s="156">
        <v>3</v>
      </c>
      <c r="AI151" s="159">
        <v>892.2</v>
      </c>
      <c r="AJ151" s="176">
        <v>890.68</v>
      </c>
      <c r="AK151" s="176">
        <v>94</v>
      </c>
      <c r="AL151" s="176">
        <v>5</v>
      </c>
      <c r="AM151" s="176">
        <v>4</v>
      </c>
      <c r="AN151" s="133" t="s">
        <v>336</v>
      </c>
      <c r="AO151" s="134">
        <v>4.91803278688524</v>
      </c>
      <c r="AP151" s="134">
        <v>0</v>
      </c>
      <c r="AQ151" s="134">
        <v>44.2622950819672</v>
      </c>
      <c r="AR151" s="134">
        <v>0</v>
      </c>
      <c r="AS151" s="134">
        <v>4.91803278688524</v>
      </c>
      <c r="AT151" s="134">
        <v>30.327868852459</v>
      </c>
      <c r="AU151" s="134">
        <v>0</v>
      </c>
      <c r="AV151" s="134">
        <v>0</v>
      </c>
      <c r="AW151" s="134">
        <v>15.573770491803199</v>
      </c>
      <c r="AX151" s="134">
        <v>0</v>
      </c>
      <c r="AY151" s="134">
        <v>0</v>
      </c>
      <c r="AZ151" s="188">
        <f t="shared" si="33"/>
        <v>64.75409836065565</v>
      </c>
      <c r="BA151" s="60">
        <f t="shared" si="35"/>
        <v>2.135135135135133</v>
      </c>
      <c r="BB151" s="127">
        <f t="shared" si="24"/>
        <v>1.1785714285714306</v>
      </c>
      <c r="BC151" s="57">
        <f t="shared" si="30"/>
        <v>54.098360655737686</v>
      </c>
      <c r="BD151" s="127">
        <f t="shared" si="27"/>
        <v>4.868</v>
      </c>
      <c r="BE151" s="127">
        <f t="shared" si="29"/>
        <v>0</v>
      </c>
      <c r="BF151" s="128">
        <v>2.708</v>
      </c>
      <c r="BG151" s="128">
        <v>4.868</v>
      </c>
      <c r="BH151" s="33">
        <v>0.029</v>
      </c>
      <c r="BI151" s="2">
        <v>32.59</v>
      </c>
      <c r="BJ151" s="2">
        <v>32.6</v>
      </c>
      <c r="BK151" s="2">
        <f t="shared" si="32"/>
        <v>32.595</v>
      </c>
      <c r="BL151" s="2">
        <v>7.72</v>
      </c>
      <c r="BM151" s="2">
        <v>9.27</v>
      </c>
      <c r="BN151" s="7">
        <f t="shared" si="34"/>
        <v>4552.374301675977</v>
      </c>
      <c r="BO151" s="1">
        <f t="shared" si="31"/>
        <v>12327.829608938548</v>
      </c>
    </row>
    <row r="152" spans="1:67" ht="12" customHeight="1">
      <c r="A152" s="167" t="s">
        <v>286</v>
      </c>
      <c r="B152" s="116" t="s">
        <v>565</v>
      </c>
      <c r="C152" s="49">
        <v>1</v>
      </c>
      <c r="D152" s="49">
        <v>1</v>
      </c>
      <c r="E152" s="37">
        <v>895.2</v>
      </c>
      <c r="F152" s="12">
        <v>0</v>
      </c>
      <c r="G152" s="1">
        <v>45</v>
      </c>
      <c r="H152" s="1">
        <v>5</v>
      </c>
      <c r="I152" s="1">
        <v>5</v>
      </c>
      <c r="J152" s="12">
        <v>0</v>
      </c>
      <c r="K152" s="1">
        <v>0</v>
      </c>
      <c r="L152" s="1">
        <v>0</v>
      </c>
      <c r="M152" s="12">
        <v>0</v>
      </c>
      <c r="N152" s="1">
        <v>0</v>
      </c>
      <c r="O152" s="12">
        <v>0</v>
      </c>
      <c r="P152" s="13">
        <v>0</v>
      </c>
      <c r="Q152" s="14">
        <v>0</v>
      </c>
      <c r="R152" s="8">
        <v>0</v>
      </c>
      <c r="S152" s="1">
        <v>0</v>
      </c>
      <c r="T152" s="17">
        <v>0</v>
      </c>
      <c r="U152" s="14">
        <v>5</v>
      </c>
      <c r="V152" s="11">
        <v>0</v>
      </c>
      <c r="W152" s="16">
        <v>5</v>
      </c>
      <c r="X152" s="17">
        <v>15</v>
      </c>
      <c r="Y152" s="13">
        <v>0</v>
      </c>
      <c r="Z152" s="15">
        <v>10</v>
      </c>
      <c r="AA152" s="16">
        <v>10</v>
      </c>
      <c r="AB152" s="1">
        <f>SUM(F152:AA152)</f>
        <v>100</v>
      </c>
      <c r="AC152" s="184">
        <v>0.3202941386368113</v>
      </c>
      <c r="AD152" s="184">
        <v>0.17493928193190333</v>
      </c>
      <c r="AE152" s="151">
        <v>1</v>
      </c>
      <c r="AF152" s="11">
        <v>5</v>
      </c>
      <c r="AG152" s="156" t="s">
        <v>552</v>
      </c>
      <c r="AH152" s="156">
        <v>3</v>
      </c>
      <c r="AI152" s="159">
        <v>895.2</v>
      </c>
      <c r="AJ152" s="176">
        <v>894.64</v>
      </c>
      <c r="AK152" s="176">
        <v>92</v>
      </c>
      <c r="AL152" s="176">
        <v>3</v>
      </c>
      <c r="AM152" s="176">
        <v>6</v>
      </c>
      <c r="AN152" s="133" t="s">
        <v>337</v>
      </c>
      <c r="AO152" s="134">
        <v>0</v>
      </c>
      <c r="AP152" s="134">
        <v>0</v>
      </c>
      <c r="AQ152" s="134">
        <v>60.576923076922995</v>
      </c>
      <c r="AR152" s="134">
        <v>0</v>
      </c>
      <c r="AS152" s="134">
        <v>0</v>
      </c>
      <c r="AT152" s="134">
        <v>29.807692307692303</v>
      </c>
      <c r="AU152" s="134">
        <v>0</v>
      </c>
      <c r="AV152" s="134">
        <v>0</v>
      </c>
      <c r="AW152" s="134">
        <v>9.61538461538461</v>
      </c>
      <c r="AX152" s="134">
        <v>0</v>
      </c>
      <c r="AY152" s="134">
        <v>0</v>
      </c>
      <c r="AZ152" s="188">
        <f t="shared" si="33"/>
        <v>70.19230769230761</v>
      </c>
      <c r="BA152" s="60">
        <f t="shared" si="35"/>
        <v>2.354838709677417</v>
      </c>
      <c r="BB152" s="127">
        <f t="shared" si="24"/>
        <v>1.5365853658536568</v>
      </c>
      <c r="BC152" s="57">
        <f t="shared" si="30"/>
        <v>60.576923076922995</v>
      </c>
      <c r="BD152" s="127">
        <f t="shared" si="27"/>
        <v>2.309</v>
      </c>
      <c r="BE152" s="127">
        <f t="shared" si="29"/>
        <v>0</v>
      </c>
      <c r="BF152" s="128">
        <v>2.713</v>
      </c>
      <c r="BG152" s="128">
        <v>2.309</v>
      </c>
      <c r="BH152" s="33">
        <v>0.026</v>
      </c>
      <c r="BI152" s="2">
        <v>42.93</v>
      </c>
      <c r="BJ152" s="2">
        <v>42.82</v>
      </c>
      <c r="BK152" s="2">
        <f t="shared" si="32"/>
        <v>42.875</v>
      </c>
      <c r="BL152" s="2">
        <v>9.85</v>
      </c>
      <c r="BM152" s="2">
        <v>11.52</v>
      </c>
      <c r="BN152" s="7">
        <f t="shared" si="34"/>
        <v>4615.177610333693</v>
      </c>
      <c r="BO152" s="1">
        <f t="shared" si="31"/>
        <v>12520.97685683531</v>
      </c>
    </row>
    <row r="153" spans="1:67" ht="12" customHeight="1">
      <c r="A153" s="167" t="s">
        <v>287</v>
      </c>
      <c r="B153" s="116" t="s">
        <v>565</v>
      </c>
      <c r="C153" s="49">
        <v>1</v>
      </c>
      <c r="D153" s="49">
        <v>1</v>
      </c>
      <c r="E153" s="37">
        <v>896.2</v>
      </c>
      <c r="F153" s="12">
        <v>10</v>
      </c>
      <c r="G153" s="1">
        <v>0</v>
      </c>
      <c r="H153" s="1">
        <v>0</v>
      </c>
      <c r="I153" s="1">
        <v>60</v>
      </c>
      <c r="J153" s="12">
        <v>0</v>
      </c>
      <c r="K153" s="1">
        <v>0</v>
      </c>
      <c r="L153" s="1">
        <v>0</v>
      </c>
      <c r="M153" s="12">
        <v>0</v>
      </c>
      <c r="N153" s="1">
        <v>0</v>
      </c>
      <c r="O153" s="12">
        <v>0</v>
      </c>
      <c r="P153" s="13">
        <v>0</v>
      </c>
      <c r="Q153" s="14">
        <v>0</v>
      </c>
      <c r="R153" s="8">
        <v>0</v>
      </c>
      <c r="S153" s="1">
        <v>0</v>
      </c>
      <c r="T153" s="17">
        <v>0</v>
      </c>
      <c r="U153" s="14">
        <v>10</v>
      </c>
      <c r="V153" s="11">
        <v>0</v>
      </c>
      <c r="W153" s="16">
        <v>0</v>
      </c>
      <c r="X153" s="17">
        <v>15</v>
      </c>
      <c r="Y153" s="13">
        <v>0</v>
      </c>
      <c r="Z153" s="15">
        <v>0</v>
      </c>
      <c r="AA153" s="16">
        <v>5</v>
      </c>
      <c r="AB153" s="1">
        <f>SUM(F153:AA153)</f>
        <v>100</v>
      </c>
      <c r="AC153" s="4"/>
      <c r="AD153" s="4"/>
      <c r="AE153" s="151">
        <v>1</v>
      </c>
      <c r="AF153" s="11">
        <v>5</v>
      </c>
      <c r="AG153" s="156" t="s">
        <v>543</v>
      </c>
      <c r="AH153" s="156">
        <v>3</v>
      </c>
      <c r="AI153" s="159">
        <v>896.2</v>
      </c>
      <c r="AJ153" s="176">
        <v>894.64</v>
      </c>
      <c r="AK153" s="176">
        <v>92</v>
      </c>
      <c r="AL153" s="176">
        <v>3</v>
      </c>
      <c r="AM153" s="176">
        <v>6</v>
      </c>
      <c r="AN153" s="114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88"/>
      <c r="BA153" s="60"/>
      <c r="BB153" s="127"/>
      <c r="BC153" s="57"/>
      <c r="BD153" s="127"/>
      <c r="BE153" s="127"/>
      <c r="BF153" s="128">
        <v>2.722</v>
      </c>
      <c r="BG153" s="128">
        <v>9.298</v>
      </c>
      <c r="BH153" s="33">
        <v>0.125</v>
      </c>
      <c r="BI153" s="2">
        <v>33.84</v>
      </c>
      <c r="BJ153" s="2">
        <v>33.95</v>
      </c>
      <c r="BK153" s="2">
        <f t="shared" si="32"/>
        <v>33.895</v>
      </c>
      <c r="BL153" s="2">
        <v>8.95</v>
      </c>
      <c r="BM153" s="2">
        <v>10.85</v>
      </c>
      <c r="BN153" s="7">
        <f t="shared" si="34"/>
        <v>4039.9284862932072</v>
      </c>
      <c r="BO153" s="1">
        <f t="shared" si="31"/>
        <v>10996.68533969011</v>
      </c>
    </row>
    <row r="154" spans="1:67" ht="12" customHeight="1">
      <c r="A154" s="167" t="s">
        <v>6</v>
      </c>
      <c r="B154" s="116" t="s">
        <v>565</v>
      </c>
      <c r="C154" s="49">
        <v>1</v>
      </c>
      <c r="D154" s="49">
        <v>1</v>
      </c>
      <c r="E154" s="37">
        <v>896.6</v>
      </c>
      <c r="F154" s="12">
        <v>80</v>
      </c>
      <c r="G154" s="1">
        <v>0</v>
      </c>
      <c r="H154" s="1">
        <v>0</v>
      </c>
      <c r="I154" s="1">
        <v>0</v>
      </c>
      <c r="J154" s="12">
        <v>0</v>
      </c>
      <c r="K154" s="1">
        <v>0</v>
      </c>
      <c r="L154" s="1">
        <v>0</v>
      </c>
      <c r="M154" s="12">
        <v>0</v>
      </c>
      <c r="N154" s="1">
        <v>0</v>
      </c>
      <c r="O154" s="12">
        <v>0</v>
      </c>
      <c r="P154" s="13">
        <v>0</v>
      </c>
      <c r="Q154" s="14">
        <v>0</v>
      </c>
      <c r="R154" s="8">
        <v>0</v>
      </c>
      <c r="S154" s="1">
        <v>0</v>
      </c>
      <c r="T154" s="17">
        <v>0</v>
      </c>
      <c r="U154" s="14">
        <v>5</v>
      </c>
      <c r="V154" s="11">
        <v>0</v>
      </c>
      <c r="W154" s="16">
        <v>0</v>
      </c>
      <c r="X154" s="17">
        <v>10</v>
      </c>
      <c r="Y154" s="13">
        <v>0</v>
      </c>
      <c r="Z154" s="15">
        <v>0</v>
      </c>
      <c r="AA154" s="16">
        <v>5</v>
      </c>
      <c r="AB154" s="1">
        <f>SUM(F154:AA154)</f>
        <v>100</v>
      </c>
      <c r="AC154" s="4"/>
      <c r="AD154" s="4"/>
      <c r="AE154" s="151">
        <v>1</v>
      </c>
      <c r="AF154" s="11">
        <v>5</v>
      </c>
      <c r="AG154" s="156" t="s">
        <v>543</v>
      </c>
      <c r="AH154" s="156">
        <v>3</v>
      </c>
      <c r="AI154" s="159">
        <v>896.6</v>
      </c>
      <c r="AJ154" s="176">
        <v>894.64</v>
      </c>
      <c r="AK154" s="176">
        <v>92</v>
      </c>
      <c r="AL154" s="176">
        <v>3</v>
      </c>
      <c r="AM154" s="176">
        <v>6</v>
      </c>
      <c r="AN154" s="114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88"/>
      <c r="BA154" s="60"/>
      <c r="BB154" s="127"/>
      <c r="BC154" s="57"/>
      <c r="BD154" s="127"/>
      <c r="BE154" s="127"/>
      <c r="BF154" s="128">
        <v>2.713</v>
      </c>
      <c r="BG154" s="128">
        <v>7.027</v>
      </c>
      <c r="BH154" s="33">
        <v>0.045</v>
      </c>
      <c r="BI154" s="2">
        <v>32.45</v>
      </c>
      <c r="BJ154" s="2">
        <v>32.5</v>
      </c>
      <c r="BK154" s="2">
        <f t="shared" si="32"/>
        <v>32.475</v>
      </c>
      <c r="BL154" s="2">
        <v>8.12</v>
      </c>
      <c r="BM154" s="2">
        <v>9.87</v>
      </c>
      <c r="BN154" s="7">
        <f t="shared" si="34"/>
        <v>4295.634920634921</v>
      </c>
      <c r="BO154" s="1">
        <f t="shared" si="31"/>
        <v>11654.057539682542</v>
      </c>
    </row>
    <row r="155" spans="1:67" ht="12" customHeight="1">
      <c r="A155" s="167" t="s">
        <v>121</v>
      </c>
      <c r="B155" s="116" t="s">
        <v>565</v>
      </c>
      <c r="C155" s="49">
        <v>1</v>
      </c>
      <c r="D155" s="49">
        <v>0</v>
      </c>
      <c r="E155" s="37">
        <v>896.6</v>
      </c>
      <c r="F155" s="12">
        <v>80</v>
      </c>
      <c r="G155" s="1">
        <v>0</v>
      </c>
      <c r="H155" s="1">
        <v>0</v>
      </c>
      <c r="I155" s="1">
        <v>0</v>
      </c>
      <c r="J155" s="12">
        <v>0</v>
      </c>
      <c r="K155" s="1">
        <v>0</v>
      </c>
      <c r="L155" s="1">
        <v>5</v>
      </c>
      <c r="M155" s="12">
        <v>0</v>
      </c>
      <c r="N155" s="1">
        <v>0</v>
      </c>
      <c r="O155" s="12">
        <v>0</v>
      </c>
      <c r="P155" s="13">
        <v>0</v>
      </c>
      <c r="Q155" s="14">
        <v>0</v>
      </c>
      <c r="R155" s="8">
        <v>0</v>
      </c>
      <c r="S155" s="1">
        <v>0</v>
      </c>
      <c r="T155" s="17">
        <v>0</v>
      </c>
      <c r="U155" s="14">
        <v>5</v>
      </c>
      <c r="V155" s="11">
        <v>0</v>
      </c>
      <c r="W155" s="16">
        <v>0</v>
      </c>
      <c r="X155" s="17">
        <v>5</v>
      </c>
      <c r="Y155" s="13">
        <v>0</v>
      </c>
      <c r="Z155" s="15">
        <v>5</v>
      </c>
      <c r="AA155" s="16">
        <v>0</v>
      </c>
      <c r="AB155" s="1">
        <f>SUM(F155:AA155)</f>
        <v>100</v>
      </c>
      <c r="AC155" s="4"/>
      <c r="AD155" s="4"/>
      <c r="AE155" s="151">
        <v>2</v>
      </c>
      <c r="AF155" s="11">
        <v>5</v>
      </c>
      <c r="AG155" s="156" t="s">
        <v>543</v>
      </c>
      <c r="AH155" s="156">
        <v>3</v>
      </c>
      <c r="AI155" s="160"/>
      <c r="AJ155" s="37"/>
      <c r="AK155" s="37">
        <v>95</v>
      </c>
      <c r="AL155" s="37">
        <v>3</v>
      </c>
      <c r="AM155" s="37">
        <v>2</v>
      </c>
      <c r="AN155" s="114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88"/>
      <c r="BA155" s="60"/>
      <c r="BB155" s="127"/>
      <c r="BC155" s="57"/>
      <c r="BD155" s="127"/>
      <c r="BE155" s="127"/>
      <c r="BF155" s="25"/>
      <c r="BG155" s="25"/>
      <c r="BH155" s="141"/>
      <c r="BI155" s="47"/>
      <c r="BJ155" s="2"/>
      <c r="BK155" s="2"/>
      <c r="BL155" s="2"/>
      <c r="BM155" s="2"/>
      <c r="BN155" s="7"/>
      <c r="BO155" s="1"/>
    </row>
    <row r="156" spans="1:67" ht="12" customHeight="1">
      <c r="A156" s="167" t="s">
        <v>288</v>
      </c>
      <c r="B156" s="116" t="s">
        <v>565</v>
      </c>
      <c r="C156" s="49">
        <v>1</v>
      </c>
      <c r="D156" s="49">
        <v>0</v>
      </c>
      <c r="E156" s="37">
        <v>897</v>
      </c>
      <c r="F156" s="12">
        <v>75</v>
      </c>
      <c r="G156" s="1">
        <v>0</v>
      </c>
      <c r="H156" s="1">
        <v>0</v>
      </c>
      <c r="I156" s="1">
        <v>0</v>
      </c>
      <c r="J156" s="12">
        <v>0</v>
      </c>
      <c r="K156" s="1">
        <v>0</v>
      </c>
      <c r="L156" s="1">
        <v>5</v>
      </c>
      <c r="M156" s="12">
        <v>0</v>
      </c>
      <c r="N156" s="1">
        <v>0</v>
      </c>
      <c r="O156" s="12">
        <v>0</v>
      </c>
      <c r="P156" s="13">
        <v>0</v>
      </c>
      <c r="Q156" s="14">
        <v>0</v>
      </c>
      <c r="R156" s="8">
        <v>0</v>
      </c>
      <c r="S156" s="1">
        <v>0</v>
      </c>
      <c r="T156" s="17">
        <v>0</v>
      </c>
      <c r="U156" s="14">
        <v>0</v>
      </c>
      <c r="V156" s="11">
        <v>0</v>
      </c>
      <c r="W156" s="16">
        <v>0</v>
      </c>
      <c r="X156" s="17">
        <v>15</v>
      </c>
      <c r="Y156" s="13">
        <v>0</v>
      </c>
      <c r="Z156" s="15">
        <v>0</v>
      </c>
      <c r="AA156" s="16">
        <v>5</v>
      </c>
      <c r="AB156" s="1">
        <f>SUM(F156:AA156)</f>
        <v>100</v>
      </c>
      <c r="AC156" s="4"/>
      <c r="AD156" s="4"/>
      <c r="AE156" s="151">
        <v>1</v>
      </c>
      <c r="AF156" s="11">
        <v>5</v>
      </c>
      <c r="AG156" s="156" t="s">
        <v>543</v>
      </c>
      <c r="AH156" s="156">
        <v>3</v>
      </c>
      <c r="AI156" s="160"/>
      <c r="AJ156" s="37"/>
      <c r="AK156" s="37">
        <v>95</v>
      </c>
      <c r="AL156" s="37">
        <v>3</v>
      </c>
      <c r="AM156" s="37">
        <v>2</v>
      </c>
      <c r="AN156" s="114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88"/>
      <c r="BA156" s="60"/>
      <c r="BB156" s="127"/>
      <c r="BC156" s="57"/>
      <c r="BD156" s="127"/>
      <c r="BE156" s="127"/>
      <c r="BF156" s="1"/>
      <c r="BG156" s="1"/>
      <c r="BH156" s="129"/>
      <c r="BI156" s="2"/>
      <c r="BJ156" s="2"/>
      <c r="BK156" s="2"/>
      <c r="BL156" s="2"/>
      <c r="BM156" s="2"/>
      <c r="BN156" s="7"/>
      <c r="BO156" s="1"/>
    </row>
    <row r="157" spans="1:67" ht="12" customHeight="1">
      <c r="A157" s="167" t="s">
        <v>547</v>
      </c>
      <c r="B157" s="116" t="s">
        <v>565</v>
      </c>
      <c r="C157" s="49">
        <v>1</v>
      </c>
      <c r="D157" s="49">
        <v>1</v>
      </c>
      <c r="E157" s="37">
        <v>897.2</v>
      </c>
      <c r="F157" s="12">
        <v>60</v>
      </c>
      <c r="G157" s="1">
        <v>0</v>
      </c>
      <c r="H157" s="1">
        <v>0</v>
      </c>
      <c r="I157" s="1">
        <v>0</v>
      </c>
      <c r="J157" s="12">
        <v>0</v>
      </c>
      <c r="K157" s="1">
        <v>0</v>
      </c>
      <c r="L157" s="1">
        <v>0</v>
      </c>
      <c r="M157" s="12">
        <v>0</v>
      </c>
      <c r="N157" s="1">
        <v>0</v>
      </c>
      <c r="O157" s="12">
        <v>0</v>
      </c>
      <c r="P157" s="13">
        <v>0</v>
      </c>
      <c r="Q157" s="14">
        <v>0</v>
      </c>
      <c r="R157" s="8">
        <v>0</v>
      </c>
      <c r="S157" s="1">
        <v>0</v>
      </c>
      <c r="T157" s="17">
        <v>0</v>
      </c>
      <c r="U157" s="14">
        <v>0</v>
      </c>
      <c r="V157" s="11">
        <v>0</v>
      </c>
      <c r="W157" s="16">
        <v>0</v>
      </c>
      <c r="X157" s="17">
        <v>10</v>
      </c>
      <c r="Y157" s="13">
        <v>0</v>
      </c>
      <c r="Z157" s="15">
        <v>0</v>
      </c>
      <c r="AA157" s="16">
        <v>30</v>
      </c>
      <c r="AB157" s="1">
        <f>SUM(F157:AA157)</f>
        <v>100</v>
      </c>
      <c r="AC157" s="184">
        <v>0.5906084662137868</v>
      </c>
      <c r="AD157" s="184">
        <v>0.1539947660454361</v>
      </c>
      <c r="AE157" s="151">
        <v>1</v>
      </c>
      <c r="AF157" s="11">
        <v>5</v>
      </c>
      <c r="AG157" s="156" t="s">
        <v>543</v>
      </c>
      <c r="AH157" s="156">
        <v>3</v>
      </c>
      <c r="AI157" s="159">
        <v>897.2</v>
      </c>
      <c r="AJ157" s="176">
        <v>894.64</v>
      </c>
      <c r="AK157" s="176">
        <v>92</v>
      </c>
      <c r="AL157" s="176">
        <v>3</v>
      </c>
      <c r="AM157" s="176">
        <v>6</v>
      </c>
      <c r="AN157" s="133" t="s">
        <v>338</v>
      </c>
      <c r="AO157" s="134">
        <v>1.55038759689922</v>
      </c>
      <c r="AP157" s="134">
        <v>0</v>
      </c>
      <c r="AQ157" s="134">
        <v>56.58914728682169</v>
      </c>
      <c r="AR157" s="134">
        <v>0</v>
      </c>
      <c r="AS157" s="134">
        <v>0</v>
      </c>
      <c r="AT157" s="134">
        <v>29.457364341085203</v>
      </c>
      <c r="AU157" s="134">
        <v>0</v>
      </c>
      <c r="AV157" s="134">
        <v>0</v>
      </c>
      <c r="AW157" s="134">
        <v>12.4031007751937</v>
      </c>
      <c r="AX157" s="134">
        <v>0</v>
      </c>
      <c r="AY157" s="134">
        <v>0</v>
      </c>
      <c r="AZ157" s="188">
        <f t="shared" si="33"/>
        <v>68.99224806201539</v>
      </c>
      <c r="BA157" s="60">
        <f t="shared" si="35"/>
        <v>2.3421052631578965</v>
      </c>
      <c r="BB157" s="127">
        <f aca="true" t="shared" si="36" ref="BB157:BB177">(AO157+AP157+AQ157+AS157)/(AT157+AU157+AW157)</f>
        <v>1.388888888888894</v>
      </c>
      <c r="BC157" s="57">
        <f t="shared" si="30"/>
        <v>58.13953488372091</v>
      </c>
      <c r="BD157" s="127">
        <f aca="true" t="shared" si="37" ref="BD157:BD177">BG157-AX157</f>
        <v>11.908</v>
      </c>
      <c r="BE157" s="127">
        <f t="shared" si="29"/>
        <v>0</v>
      </c>
      <c r="BF157" s="128">
        <v>2.717</v>
      </c>
      <c r="BG157" s="140">
        <v>11.908</v>
      </c>
      <c r="BH157" s="33">
        <v>0.05</v>
      </c>
      <c r="BI157" s="2">
        <v>15.56</v>
      </c>
      <c r="BJ157" s="2">
        <v>15.32</v>
      </c>
      <c r="BK157" s="2">
        <f t="shared" si="32"/>
        <v>15.440000000000001</v>
      </c>
      <c r="BL157" s="2">
        <v>4.25</v>
      </c>
      <c r="BM157" s="2">
        <v>5.6</v>
      </c>
      <c r="BN157" s="7">
        <f aca="true" t="shared" si="38" ref="BN157:BN178">(BK157/(BL157-$BL$2))*1000</f>
        <v>4184.281842818429</v>
      </c>
      <c r="BO157" s="1">
        <f t="shared" si="31"/>
        <v>11368.693766937673</v>
      </c>
    </row>
    <row r="158" spans="1:67" ht="12" customHeight="1">
      <c r="A158" s="167" t="s">
        <v>289</v>
      </c>
      <c r="B158" s="116" t="s">
        <v>565</v>
      </c>
      <c r="C158" s="49">
        <v>1</v>
      </c>
      <c r="D158" s="49">
        <v>1</v>
      </c>
      <c r="E158" s="37">
        <v>900</v>
      </c>
      <c r="F158" s="12">
        <v>40</v>
      </c>
      <c r="G158" s="1">
        <v>0</v>
      </c>
      <c r="H158" s="1">
        <v>10</v>
      </c>
      <c r="I158" s="1">
        <v>0</v>
      </c>
      <c r="J158" s="12">
        <v>0</v>
      </c>
      <c r="K158" s="1">
        <v>0</v>
      </c>
      <c r="L158" s="1">
        <v>0</v>
      </c>
      <c r="M158" s="12">
        <v>0</v>
      </c>
      <c r="N158" s="1">
        <v>0</v>
      </c>
      <c r="O158" s="12">
        <v>0</v>
      </c>
      <c r="P158" s="13">
        <v>0</v>
      </c>
      <c r="Q158" s="14">
        <v>0</v>
      </c>
      <c r="R158" s="8">
        <v>0</v>
      </c>
      <c r="S158" s="1">
        <v>0</v>
      </c>
      <c r="T158" s="17">
        <v>0</v>
      </c>
      <c r="U158" s="14">
        <v>0</v>
      </c>
      <c r="V158" s="11">
        <v>0</v>
      </c>
      <c r="W158" s="16">
        <v>0</v>
      </c>
      <c r="X158" s="17">
        <v>10</v>
      </c>
      <c r="Y158" s="13">
        <v>0</v>
      </c>
      <c r="Z158" s="15">
        <v>0</v>
      </c>
      <c r="AA158" s="16">
        <v>40</v>
      </c>
      <c r="AB158" s="1">
        <f>SUM(F158:AA158)</f>
        <v>100</v>
      </c>
      <c r="AC158" s="184">
        <v>0.5894423503881595</v>
      </c>
      <c r="AD158" s="184">
        <v>0.2163102629634749</v>
      </c>
      <c r="AE158" s="151">
        <v>1</v>
      </c>
      <c r="AF158" s="11">
        <v>5</v>
      </c>
      <c r="AG158" s="156" t="s">
        <v>543</v>
      </c>
      <c r="AH158" s="156">
        <v>3</v>
      </c>
      <c r="AI158" s="159">
        <v>900</v>
      </c>
      <c r="AJ158" s="176">
        <v>899.65</v>
      </c>
      <c r="AK158" s="176">
        <v>93</v>
      </c>
      <c r="AL158" s="176">
        <v>2</v>
      </c>
      <c r="AM158" s="176">
        <v>6</v>
      </c>
      <c r="AN158" s="133" t="s">
        <v>339</v>
      </c>
      <c r="AO158" s="134">
        <v>0</v>
      </c>
      <c r="AP158" s="134">
        <v>0</v>
      </c>
      <c r="AQ158" s="134">
        <v>56.8965517241379</v>
      </c>
      <c r="AR158" s="134">
        <v>0</v>
      </c>
      <c r="AS158" s="134">
        <v>1.72413793103448</v>
      </c>
      <c r="AT158" s="134">
        <v>29.3103448275862</v>
      </c>
      <c r="AU158" s="134">
        <v>0</v>
      </c>
      <c r="AV158" s="134">
        <v>0</v>
      </c>
      <c r="AW158" s="134">
        <v>12.068965517241299</v>
      </c>
      <c r="AX158" s="134">
        <v>0</v>
      </c>
      <c r="AY158" s="134">
        <v>0</v>
      </c>
      <c r="AZ158" s="188">
        <f t="shared" si="33"/>
        <v>70.68965517241368</v>
      </c>
      <c r="BA158" s="60">
        <f t="shared" si="35"/>
        <v>2.4117647058823497</v>
      </c>
      <c r="BB158" s="127">
        <f t="shared" si="36"/>
        <v>1.4166666666666687</v>
      </c>
      <c r="BC158" s="57">
        <f t="shared" si="30"/>
        <v>58.62068965517238</v>
      </c>
      <c r="BD158" s="127">
        <f t="shared" si="37"/>
        <v>11.757</v>
      </c>
      <c r="BE158" s="127">
        <f t="shared" si="29"/>
        <v>0</v>
      </c>
      <c r="BF158" s="128">
        <v>2.711</v>
      </c>
      <c r="BG158" s="140">
        <v>11.757</v>
      </c>
      <c r="BH158" s="33">
        <v>0.133</v>
      </c>
      <c r="BI158" s="2">
        <v>37.15</v>
      </c>
      <c r="BJ158" s="2">
        <v>37.08</v>
      </c>
      <c r="BK158" s="2">
        <f t="shared" si="32"/>
        <v>37.114999999999995</v>
      </c>
      <c r="BL158" s="2">
        <v>11.22</v>
      </c>
      <c r="BM158" s="2">
        <v>13.05</v>
      </c>
      <c r="BN158" s="7">
        <f t="shared" si="38"/>
        <v>3481.70731707317</v>
      </c>
      <c r="BO158" s="1">
        <f t="shared" si="31"/>
        <v>9438.908536585364</v>
      </c>
    </row>
    <row r="159" spans="1:67" ht="12" customHeight="1">
      <c r="A159" s="167" t="s">
        <v>290</v>
      </c>
      <c r="B159" s="116" t="s">
        <v>565</v>
      </c>
      <c r="C159" s="49">
        <v>1</v>
      </c>
      <c r="D159" s="49">
        <v>1</v>
      </c>
      <c r="E159" s="37">
        <v>903</v>
      </c>
      <c r="F159" s="12">
        <v>30</v>
      </c>
      <c r="G159" s="1">
        <v>0</v>
      </c>
      <c r="H159" s="1">
        <v>5</v>
      </c>
      <c r="I159" s="1">
        <v>0</v>
      </c>
      <c r="J159" s="12">
        <v>0</v>
      </c>
      <c r="K159" s="1">
        <v>0</v>
      </c>
      <c r="L159" s="1">
        <v>0</v>
      </c>
      <c r="M159" s="12">
        <v>0</v>
      </c>
      <c r="N159" s="1">
        <v>0</v>
      </c>
      <c r="O159" s="12">
        <v>0</v>
      </c>
      <c r="P159" s="13">
        <v>0</v>
      </c>
      <c r="Q159" s="14">
        <v>0</v>
      </c>
      <c r="R159" s="8">
        <v>0</v>
      </c>
      <c r="S159" s="1">
        <v>0</v>
      </c>
      <c r="T159" s="17">
        <v>0</v>
      </c>
      <c r="U159" s="14">
        <v>0</v>
      </c>
      <c r="V159" s="11">
        <v>0</v>
      </c>
      <c r="W159" s="16">
        <v>0</v>
      </c>
      <c r="X159" s="17">
        <v>20</v>
      </c>
      <c r="Y159" s="13">
        <v>0</v>
      </c>
      <c r="Z159" s="15">
        <v>0</v>
      </c>
      <c r="AA159" s="16">
        <v>45</v>
      </c>
      <c r="AB159" s="1">
        <f>SUM(F159:AA159)</f>
        <v>100</v>
      </c>
      <c r="AC159" s="184">
        <v>0.431728511148415</v>
      </c>
      <c r="AD159" s="184">
        <v>0.15969823568723007</v>
      </c>
      <c r="AE159" s="151">
        <v>1</v>
      </c>
      <c r="AF159" s="11">
        <v>5</v>
      </c>
      <c r="AG159" s="156" t="s">
        <v>556</v>
      </c>
      <c r="AH159" s="156">
        <v>3</v>
      </c>
      <c r="AI159" s="159">
        <v>903</v>
      </c>
      <c r="AJ159" s="176">
        <v>902.35</v>
      </c>
      <c r="AK159" s="176">
        <v>93</v>
      </c>
      <c r="AL159" s="176">
        <v>1</v>
      </c>
      <c r="AM159" s="176">
        <v>7</v>
      </c>
      <c r="AN159" s="133" t="s">
        <v>340</v>
      </c>
      <c r="AO159" s="134">
        <v>0.862068965517241</v>
      </c>
      <c r="AP159" s="134">
        <v>0</v>
      </c>
      <c r="AQ159" s="134">
        <v>55.1724137931034</v>
      </c>
      <c r="AR159" s="134">
        <v>0</v>
      </c>
      <c r="AS159" s="134">
        <v>0.862068965517241</v>
      </c>
      <c r="AT159" s="134">
        <v>29.3103448275862</v>
      </c>
      <c r="AU159" s="134">
        <v>0</v>
      </c>
      <c r="AV159" s="134">
        <v>0</v>
      </c>
      <c r="AW159" s="134">
        <v>13.7931034482758</v>
      </c>
      <c r="AX159" s="134">
        <v>0</v>
      </c>
      <c r="AY159" s="134">
        <v>0</v>
      </c>
      <c r="AZ159" s="188">
        <f t="shared" si="33"/>
        <v>69.82758620689644</v>
      </c>
      <c r="BA159" s="60">
        <f t="shared" si="35"/>
        <v>2.3823529411764675</v>
      </c>
      <c r="BB159" s="127">
        <f t="shared" si="36"/>
        <v>1.320000000000001</v>
      </c>
      <c r="BC159" s="57">
        <f t="shared" si="30"/>
        <v>56.89655172413788</v>
      </c>
      <c r="BD159" s="127">
        <f t="shared" si="37"/>
        <v>13.243</v>
      </c>
      <c r="BE159" s="127">
        <f t="shared" si="29"/>
        <v>0</v>
      </c>
      <c r="BF159" s="128">
        <v>2.707</v>
      </c>
      <c r="BG159" s="140">
        <v>13.243</v>
      </c>
      <c r="BH159" s="33">
        <v>0.232</v>
      </c>
      <c r="BI159" s="2">
        <v>32.73</v>
      </c>
      <c r="BJ159" s="2">
        <v>32.63</v>
      </c>
      <c r="BK159" s="2">
        <f t="shared" si="32"/>
        <v>32.68</v>
      </c>
      <c r="BL159" s="2">
        <v>9.62</v>
      </c>
      <c r="BM159" s="2">
        <v>11.45</v>
      </c>
      <c r="BN159" s="7">
        <f t="shared" si="38"/>
        <v>3607.064017660045</v>
      </c>
      <c r="BO159" s="1">
        <f t="shared" si="31"/>
        <v>9764.322295805741</v>
      </c>
    </row>
    <row r="160" spans="1:67" ht="12" customHeight="1">
      <c r="A160" s="167" t="s">
        <v>291</v>
      </c>
      <c r="B160" s="116" t="s">
        <v>565</v>
      </c>
      <c r="C160" s="49">
        <v>1</v>
      </c>
      <c r="D160" s="49">
        <v>1</v>
      </c>
      <c r="E160" s="37">
        <v>905</v>
      </c>
      <c r="F160" s="12">
        <v>20</v>
      </c>
      <c r="G160" s="1">
        <v>0</v>
      </c>
      <c r="H160" s="25">
        <v>0</v>
      </c>
      <c r="I160" s="1">
        <v>0</v>
      </c>
      <c r="J160" s="12">
        <v>0</v>
      </c>
      <c r="K160" s="1">
        <v>20</v>
      </c>
      <c r="L160" s="1">
        <v>0</v>
      </c>
      <c r="M160" s="12">
        <v>0</v>
      </c>
      <c r="N160" s="1">
        <v>0</v>
      </c>
      <c r="O160" s="12">
        <v>0</v>
      </c>
      <c r="P160" s="13">
        <v>0</v>
      </c>
      <c r="Q160" s="14">
        <v>0</v>
      </c>
      <c r="R160" s="8">
        <v>0</v>
      </c>
      <c r="S160" s="1">
        <v>0</v>
      </c>
      <c r="T160" s="17">
        <v>0</v>
      </c>
      <c r="U160" s="14">
        <v>0</v>
      </c>
      <c r="V160" s="11">
        <v>0</v>
      </c>
      <c r="W160" s="16">
        <v>0</v>
      </c>
      <c r="X160" s="17">
        <v>10</v>
      </c>
      <c r="Y160" s="13">
        <v>0</v>
      </c>
      <c r="Z160" s="15">
        <v>0</v>
      </c>
      <c r="AA160" s="16">
        <v>50</v>
      </c>
      <c r="AB160" s="1">
        <f>SUM(F160:AA160)</f>
        <v>100</v>
      </c>
      <c r="AC160" s="184">
        <v>0.6055311840398268</v>
      </c>
      <c r="AD160" s="184">
        <v>0.35764551205831224</v>
      </c>
      <c r="AE160" s="151">
        <v>2</v>
      </c>
      <c r="AF160" s="11">
        <v>5</v>
      </c>
      <c r="AG160" s="156" t="s">
        <v>556</v>
      </c>
      <c r="AH160" s="156">
        <v>3</v>
      </c>
      <c r="AI160" s="159">
        <v>905</v>
      </c>
      <c r="AJ160" s="176">
        <v>905.91</v>
      </c>
      <c r="AK160" s="176">
        <v>94</v>
      </c>
      <c r="AL160" s="176">
        <v>2</v>
      </c>
      <c r="AM160" s="176">
        <v>5</v>
      </c>
      <c r="AN160" s="133" t="s">
        <v>341</v>
      </c>
      <c r="AO160" s="134">
        <v>0</v>
      </c>
      <c r="AP160" s="134">
        <v>0</v>
      </c>
      <c r="AQ160" s="134">
        <v>46.2264150943396</v>
      </c>
      <c r="AR160" s="134">
        <v>0</v>
      </c>
      <c r="AS160" s="134">
        <v>0.9433962264150939</v>
      </c>
      <c r="AT160" s="134">
        <v>28.3018867924528</v>
      </c>
      <c r="AU160" s="134">
        <v>0</v>
      </c>
      <c r="AV160" s="134">
        <v>0</v>
      </c>
      <c r="AW160" s="134">
        <v>24.5283018867924</v>
      </c>
      <c r="AX160" s="134">
        <v>0</v>
      </c>
      <c r="AY160" s="134">
        <v>0</v>
      </c>
      <c r="AZ160" s="188">
        <f t="shared" si="33"/>
        <v>71.6981132075471</v>
      </c>
      <c r="BA160" s="60">
        <f t="shared" si="35"/>
        <v>2.5333333333333328</v>
      </c>
      <c r="BB160" s="127">
        <f t="shared" si="36"/>
        <v>0.8928571428571439</v>
      </c>
      <c r="BC160" s="57">
        <f t="shared" si="30"/>
        <v>47.1698113207547</v>
      </c>
      <c r="BD160" s="127">
        <f t="shared" si="37"/>
        <v>10.727</v>
      </c>
      <c r="BE160" s="127">
        <f t="shared" si="29"/>
        <v>0</v>
      </c>
      <c r="BF160" s="128">
        <v>2.709</v>
      </c>
      <c r="BG160" s="140">
        <v>10.727</v>
      </c>
      <c r="BH160" s="33">
        <v>0.089</v>
      </c>
      <c r="BI160" s="2">
        <v>37.25</v>
      </c>
      <c r="BJ160" s="2">
        <v>37.2</v>
      </c>
      <c r="BK160" s="2">
        <f t="shared" si="32"/>
        <v>37.225</v>
      </c>
      <c r="BL160" s="2">
        <v>10.8</v>
      </c>
      <c r="BM160" s="2">
        <v>12.7</v>
      </c>
      <c r="BN160" s="7">
        <f t="shared" si="38"/>
        <v>3635.25390625</v>
      </c>
      <c r="BO160" s="1">
        <f t="shared" si="31"/>
        <v>9847.90283203125</v>
      </c>
    </row>
    <row r="161" spans="1:67" ht="12" customHeight="1">
      <c r="A161" s="167" t="s">
        <v>292</v>
      </c>
      <c r="B161" s="116" t="s">
        <v>565</v>
      </c>
      <c r="C161" s="49">
        <v>1</v>
      </c>
      <c r="D161" s="49">
        <v>1</v>
      </c>
      <c r="E161" s="37">
        <v>906.5</v>
      </c>
      <c r="F161" s="12">
        <v>0</v>
      </c>
      <c r="G161" s="1">
        <v>0</v>
      </c>
      <c r="H161" s="25">
        <v>0</v>
      </c>
      <c r="I161" s="1">
        <v>0</v>
      </c>
      <c r="J161" s="12">
        <v>0</v>
      </c>
      <c r="K161" s="1">
        <v>10</v>
      </c>
      <c r="L161" s="1">
        <v>0</v>
      </c>
      <c r="M161" s="12">
        <v>0</v>
      </c>
      <c r="N161" s="1">
        <v>0</v>
      </c>
      <c r="O161" s="12">
        <v>0</v>
      </c>
      <c r="P161" s="13">
        <v>0</v>
      </c>
      <c r="Q161" s="14">
        <v>0</v>
      </c>
      <c r="R161" s="8">
        <v>0</v>
      </c>
      <c r="S161" s="1">
        <v>0</v>
      </c>
      <c r="T161" s="17">
        <v>0</v>
      </c>
      <c r="U161" s="14">
        <v>5</v>
      </c>
      <c r="V161" s="11">
        <v>0</v>
      </c>
      <c r="W161" s="16">
        <v>0</v>
      </c>
      <c r="X161" s="17">
        <v>15</v>
      </c>
      <c r="Y161" s="13">
        <v>0</v>
      </c>
      <c r="Z161" s="15">
        <v>0</v>
      </c>
      <c r="AA161" s="16">
        <v>70</v>
      </c>
      <c r="AB161" s="1">
        <f>SUM(F161:AA161)</f>
        <v>100</v>
      </c>
      <c r="AC161" s="184">
        <v>0.7741129875721298</v>
      </c>
      <c r="AD161" s="184">
        <v>0.6350782365769605</v>
      </c>
      <c r="AE161" s="151">
        <v>2</v>
      </c>
      <c r="AF161" s="11">
        <v>5</v>
      </c>
      <c r="AG161" s="156" t="s">
        <v>542</v>
      </c>
      <c r="AH161" s="156">
        <v>3</v>
      </c>
      <c r="AI161" s="159">
        <v>906.5</v>
      </c>
      <c r="AJ161" s="176">
        <v>905.91</v>
      </c>
      <c r="AK161" s="176">
        <v>94</v>
      </c>
      <c r="AL161" s="176">
        <v>2</v>
      </c>
      <c r="AM161" s="176">
        <v>5</v>
      </c>
      <c r="AN161" s="114" t="s">
        <v>342</v>
      </c>
      <c r="AO161" s="135">
        <v>0.9433962264150939</v>
      </c>
      <c r="AP161" s="135">
        <v>0</v>
      </c>
      <c r="AQ161" s="135">
        <v>40.566037735849</v>
      </c>
      <c r="AR161" s="135">
        <v>0</v>
      </c>
      <c r="AS161" s="135">
        <v>3.7735849056603703</v>
      </c>
      <c r="AT161" s="135">
        <v>38.6792452830188</v>
      </c>
      <c r="AU161" s="135">
        <v>0</v>
      </c>
      <c r="AV161" s="135">
        <v>0</v>
      </c>
      <c r="AW161" s="135">
        <v>16.0377358490566</v>
      </c>
      <c r="AX161" s="135">
        <v>0</v>
      </c>
      <c r="AY161" s="135">
        <v>0</v>
      </c>
      <c r="AZ161" s="188">
        <f t="shared" si="33"/>
        <v>60.37735849056597</v>
      </c>
      <c r="BA161" s="60">
        <f t="shared" si="35"/>
        <v>1.5609756097560985</v>
      </c>
      <c r="BB161" s="127">
        <f t="shared" si="36"/>
        <v>0.8275862068965517</v>
      </c>
      <c r="BC161" s="57">
        <f t="shared" si="30"/>
        <v>45.28301886792447</v>
      </c>
      <c r="BD161" s="127">
        <f t="shared" si="37"/>
        <v>10.168</v>
      </c>
      <c r="BE161" s="127">
        <f t="shared" si="29"/>
        <v>0</v>
      </c>
      <c r="BF161" s="128">
        <v>2.706</v>
      </c>
      <c r="BG161" s="140">
        <v>10.168</v>
      </c>
      <c r="BH161" s="33">
        <v>0.127</v>
      </c>
      <c r="BI161" s="2">
        <v>28.82</v>
      </c>
      <c r="BJ161" s="2">
        <v>28.9</v>
      </c>
      <c r="BK161" s="2">
        <f t="shared" si="32"/>
        <v>28.86</v>
      </c>
      <c r="BL161" s="2">
        <v>7.62</v>
      </c>
      <c r="BM161" s="2">
        <v>9.37</v>
      </c>
      <c r="BN161" s="7">
        <f t="shared" si="38"/>
        <v>4087.818696883852</v>
      </c>
      <c r="BO161" s="1">
        <f t="shared" si="31"/>
        <v>11061.637393767704</v>
      </c>
    </row>
    <row r="162" spans="1:67" ht="12" customHeight="1">
      <c r="A162" s="167" t="s">
        <v>293</v>
      </c>
      <c r="B162" s="116" t="s">
        <v>565</v>
      </c>
      <c r="C162" s="49">
        <v>1</v>
      </c>
      <c r="D162" s="49">
        <v>1</v>
      </c>
      <c r="E162" s="37">
        <v>908.9</v>
      </c>
      <c r="F162" s="12">
        <v>0</v>
      </c>
      <c r="G162" s="1">
        <v>0</v>
      </c>
      <c r="H162" s="25">
        <v>0</v>
      </c>
      <c r="I162" s="1">
        <v>0</v>
      </c>
      <c r="J162" s="12">
        <v>0</v>
      </c>
      <c r="K162" s="1">
        <v>10</v>
      </c>
      <c r="L162" s="1">
        <v>0</v>
      </c>
      <c r="M162" s="12">
        <v>0</v>
      </c>
      <c r="N162" s="1">
        <v>0</v>
      </c>
      <c r="O162" s="12">
        <v>0</v>
      </c>
      <c r="P162" s="13">
        <v>0</v>
      </c>
      <c r="Q162" s="14">
        <v>0</v>
      </c>
      <c r="R162" s="8">
        <v>0</v>
      </c>
      <c r="S162" s="1">
        <v>0</v>
      </c>
      <c r="T162" s="17">
        <v>0</v>
      </c>
      <c r="U162" s="14">
        <v>5</v>
      </c>
      <c r="V162" s="11">
        <v>10</v>
      </c>
      <c r="W162" s="16">
        <v>0</v>
      </c>
      <c r="X162" s="17">
        <v>20</v>
      </c>
      <c r="Y162" s="13">
        <v>0</v>
      </c>
      <c r="Z162" s="15">
        <v>0</v>
      </c>
      <c r="AA162" s="16">
        <v>55</v>
      </c>
      <c r="AB162" s="1">
        <f>SUM(F162:AA162)</f>
        <v>100</v>
      </c>
      <c r="AC162" s="184">
        <v>0.6794486179426479</v>
      </c>
      <c r="AD162" s="184">
        <v>0.3448726869313193</v>
      </c>
      <c r="AE162" s="151">
        <v>2</v>
      </c>
      <c r="AF162" s="11">
        <v>5</v>
      </c>
      <c r="AG162" s="156" t="s">
        <v>556</v>
      </c>
      <c r="AH162" s="156">
        <v>3</v>
      </c>
      <c r="AI162" s="159">
        <v>908.9</v>
      </c>
      <c r="AJ162" s="176">
        <v>909.8</v>
      </c>
      <c r="AK162" s="176">
        <v>96</v>
      </c>
      <c r="AL162" s="176">
        <v>0</v>
      </c>
      <c r="AM162" s="176">
        <v>4</v>
      </c>
      <c r="AN162" s="133" t="s">
        <v>343</v>
      </c>
      <c r="AO162" s="134">
        <v>0.9090909090909091</v>
      </c>
      <c r="AP162" s="134">
        <v>0</v>
      </c>
      <c r="AQ162" s="134">
        <v>43.6363636363636</v>
      </c>
      <c r="AR162" s="134">
        <v>0</v>
      </c>
      <c r="AS162" s="134">
        <v>0.9090909090909091</v>
      </c>
      <c r="AT162" s="134">
        <v>34.545454545454504</v>
      </c>
      <c r="AU162" s="134">
        <v>0</v>
      </c>
      <c r="AV162" s="134">
        <v>0</v>
      </c>
      <c r="AW162" s="134">
        <v>14.5454545454545</v>
      </c>
      <c r="AX162" s="134">
        <v>0</v>
      </c>
      <c r="AY162" s="134">
        <v>5.45454545454545</v>
      </c>
      <c r="AZ162" s="188">
        <f t="shared" si="33"/>
        <v>59.09090909090901</v>
      </c>
      <c r="BA162" s="60">
        <f t="shared" si="35"/>
        <v>1.7105263157894732</v>
      </c>
      <c r="BB162" s="127">
        <f t="shared" si="36"/>
        <v>0.9259259259259266</v>
      </c>
      <c r="BC162" s="57">
        <f t="shared" si="30"/>
        <v>45.45454545454541</v>
      </c>
      <c r="BD162" s="127">
        <f t="shared" si="37"/>
        <v>10.076</v>
      </c>
      <c r="BE162" s="127">
        <f t="shared" si="29"/>
        <v>0</v>
      </c>
      <c r="BF162" s="128">
        <v>2.718</v>
      </c>
      <c r="BG162" s="140">
        <v>10.076</v>
      </c>
      <c r="BH162" s="33">
        <v>0.251</v>
      </c>
      <c r="BI162" s="2">
        <v>37.05</v>
      </c>
      <c r="BJ162" s="2">
        <v>37.37</v>
      </c>
      <c r="BK162" s="2">
        <f t="shared" si="32"/>
        <v>37.209999999999994</v>
      </c>
      <c r="BL162" s="2">
        <v>10.2</v>
      </c>
      <c r="BM162" s="2">
        <v>12.55</v>
      </c>
      <c r="BN162" s="7">
        <f t="shared" si="38"/>
        <v>3859.9585062240662</v>
      </c>
      <c r="BO162" s="1">
        <f t="shared" si="31"/>
        <v>10491.367219917012</v>
      </c>
    </row>
    <row r="163" spans="1:67" ht="12" customHeight="1">
      <c r="A163" s="167" t="s">
        <v>294</v>
      </c>
      <c r="B163" s="116" t="s">
        <v>565</v>
      </c>
      <c r="C163" s="49">
        <v>1</v>
      </c>
      <c r="D163" s="49">
        <v>1</v>
      </c>
      <c r="E163" s="37">
        <v>911.7</v>
      </c>
      <c r="F163" s="12">
        <v>0</v>
      </c>
      <c r="G163" s="1">
        <v>0</v>
      </c>
      <c r="H163" s="1">
        <v>10</v>
      </c>
      <c r="I163" s="1">
        <v>0</v>
      </c>
      <c r="J163" s="12">
        <v>0</v>
      </c>
      <c r="K163" s="1">
        <v>0</v>
      </c>
      <c r="L163" s="1">
        <v>0</v>
      </c>
      <c r="M163" s="12">
        <v>0</v>
      </c>
      <c r="N163" s="1">
        <v>0</v>
      </c>
      <c r="O163" s="12">
        <v>0</v>
      </c>
      <c r="P163" s="13">
        <v>0</v>
      </c>
      <c r="Q163" s="14">
        <v>0</v>
      </c>
      <c r="R163" s="8">
        <v>0</v>
      </c>
      <c r="S163" s="1">
        <v>0</v>
      </c>
      <c r="T163" s="17">
        <v>0</v>
      </c>
      <c r="U163" s="14">
        <v>0</v>
      </c>
      <c r="V163" s="11">
        <v>10</v>
      </c>
      <c r="W163" s="16">
        <v>15</v>
      </c>
      <c r="X163" s="17">
        <v>45</v>
      </c>
      <c r="Y163" s="13">
        <v>0</v>
      </c>
      <c r="Z163" s="15">
        <v>0</v>
      </c>
      <c r="AA163" s="16">
        <v>20</v>
      </c>
      <c r="AB163" s="1">
        <f>SUM(F163:AA163)</f>
        <v>100</v>
      </c>
      <c r="AC163" s="184">
        <v>0.6394592606494147</v>
      </c>
      <c r="AD163" s="184">
        <v>0.3077426362152415</v>
      </c>
      <c r="AE163" s="151">
        <v>1</v>
      </c>
      <c r="AF163" s="11">
        <v>5</v>
      </c>
      <c r="AG163" s="156" t="s">
        <v>556</v>
      </c>
      <c r="AH163" s="156">
        <v>3</v>
      </c>
      <c r="AI163" s="159">
        <v>911.7</v>
      </c>
      <c r="AJ163" s="176">
        <v>913.4</v>
      </c>
      <c r="AK163" s="176">
        <v>94</v>
      </c>
      <c r="AL163" s="176">
        <v>0</v>
      </c>
      <c r="AM163" s="176">
        <v>6</v>
      </c>
      <c r="AN163" s="133" t="s">
        <v>344</v>
      </c>
      <c r="AO163" s="134">
        <v>0</v>
      </c>
      <c r="AP163" s="134">
        <v>0</v>
      </c>
      <c r="AQ163" s="134">
        <v>56.6037735849056</v>
      </c>
      <c r="AR163" s="134">
        <v>0</v>
      </c>
      <c r="AS163" s="134">
        <v>1.8867924528301798</v>
      </c>
      <c r="AT163" s="134">
        <v>32.0754716981132</v>
      </c>
      <c r="AU163" s="134">
        <v>0</v>
      </c>
      <c r="AV163" s="134">
        <v>0</v>
      </c>
      <c r="AW163" s="134">
        <v>9.43396226415094</v>
      </c>
      <c r="AX163" s="134">
        <v>0</v>
      </c>
      <c r="AY163" s="134">
        <v>0</v>
      </c>
      <c r="AZ163" s="188">
        <f t="shared" si="33"/>
        <v>67.92452830188672</v>
      </c>
      <c r="BA163" s="60">
        <f t="shared" si="35"/>
        <v>2.117647058823528</v>
      </c>
      <c r="BB163" s="127">
        <f t="shared" si="36"/>
        <v>1.4090909090909078</v>
      </c>
      <c r="BC163" s="57">
        <f t="shared" si="30"/>
        <v>58.49056603773578</v>
      </c>
      <c r="BD163" s="127">
        <f t="shared" si="37"/>
        <v>10.074</v>
      </c>
      <c r="BE163" s="127">
        <f t="shared" si="29"/>
        <v>0</v>
      </c>
      <c r="BF163" s="128">
        <v>2.714</v>
      </c>
      <c r="BG163" s="140">
        <v>10.074</v>
      </c>
      <c r="BH163" s="33">
        <v>0.162</v>
      </c>
      <c r="BI163" s="2">
        <v>39.05</v>
      </c>
      <c r="BJ163" s="2">
        <v>39.37</v>
      </c>
      <c r="BK163" s="2">
        <f t="shared" si="32"/>
        <v>39.209999999999994</v>
      </c>
      <c r="BL163" s="2">
        <v>9.55</v>
      </c>
      <c r="BM163" s="2">
        <v>11.25</v>
      </c>
      <c r="BN163" s="7">
        <f t="shared" si="38"/>
        <v>4361.5127919911</v>
      </c>
      <c r="BO163" s="1">
        <f t="shared" si="31"/>
        <v>11837.145717463845</v>
      </c>
    </row>
    <row r="164" spans="1:67" ht="12" customHeight="1">
      <c r="A164" s="167" t="s">
        <v>295</v>
      </c>
      <c r="B164" s="116" t="s">
        <v>565</v>
      </c>
      <c r="C164" s="49">
        <v>1</v>
      </c>
      <c r="D164" s="49">
        <v>1</v>
      </c>
      <c r="E164" s="37">
        <v>913.5</v>
      </c>
      <c r="F164" s="12">
        <v>10</v>
      </c>
      <c r="G164" s="1">
        <v>0</v>
      </c>
      <c r="H164" s="1">
        <v>35</v>
      </c>
      <c r="I164" s="1">
        <v>0</v>
      </c>
      <c r="J164" s="12">
        <v>0</v>
      </c>
      <c r="K164" s="1">
        <v>0</v>
      </c>
      <c r="L164" s="1">
        <v>0</v>
      </c>
      <c r="M164" s="12">
        <v>0</v>
      </c>
      <c r="N164" s="1">
        <v>0</v>
      </c>
      <c r="O164" s="12">
        <v>0</v>
      </c>
      <c r="P164" s="13">
        <v>0</v>
      </c>
      <c r="Q164" s="14">
        <v>0</v>
      </c>
      <c r="R164" s="8">
        <v>0</v>
      </c>
      <c r="S164" s="1">
        <v>0</v>
      </c>
      <c r="T164" s="17">
        <v>0</v>
      </c>
      <c r="U164" s="14">
        <v>0</v>
      </c>
      <c r="V164" s="11">
        <v>5</v>
      </c>
      <c r="W164" s="16">
        <v>0</v>
      </c>
      <c r="X164" s="17">
        <v>40</v>
      </c>
      <c r="Y164" s="13">
        <v>0</v>
      </c>
      <c r="Z164" s="15">
        <v>0</v>
      </c>
      <c r="AA164" s="16">
        <v>10</v>
      </c>
      <c r="AB164" s="1">
        <f>SUM(F164:AA164)</f>
        <v>100</v>
      </c>
      <c r="AC164" s="184">
        <v>0.6357743228687066</v>
      </c>
      <c r="AD164" s="184">
        <v>0.4465792915139192</v>
      </c>
      <c r="AE164" s="151">
        <v>1</v>
      </c>
      <c r="AF164" s="11">
        <v>5</v>
      </c>
      <c r="AG164" s="156" t="s">
        <v>556</v>
      </c>
      <c r="AH164" s="156">
        <v>3</v>
      </c>
      <c r="AI164" s="159">
        <v>913.5</v>
      </c>
      <c r="AJ164" s="176">
        <v>913.4</v>
      </c>
      <c r="AK164" s="176">
        <v>94</v>
      </c>
      <c r="AL164" s="176">
        <v>0</v>
      </c>
      <c r="AM164" s="176">
        <v>6</v>
      </c>
      <c r="AN164" s="133" t="s">
        <v>345</v>
      </c>
      <c r="AO164" s="134">
        <v>0</v>
      </c>
      <c r="AP164" s="134">
        <v>0</v>
      </c>
      <c r="AQ164" s="134">
        <v>60.377358490566</v>
      </c>
      <c r="AR164" s="134">
        <v>0</v>
      </c>
      <c r="AS164" s="134">
        <v>0</v>
      </c>
      <c r="AT164" s="134">
        <v>33.0188679245283</v>
      </c>
      <c r="AU164" s="134">
        <v>0</v>
      </c>
      <c r="AV164" s="134">
        <v>0</v>
      </c>
      <c r="AW164" s="134">
        <v>6.60377358490566</v>
      </c>
      <c r="AX164" s="134">
        <v>0</v>
      </c>
      <c r="AY164" s="134">
        <v>0</v>
      </c>
      <c r="AZ164" s="188">
        <f t="shared" si="33"/>
        <v>66.98113207547166</v>
      </c>
      <c r="BA164" s="60">
        <f t="shared" si="35"/>
        <v>2.0285714285714276</v>
      </c>
      <c r="BB164" s="127">
        <f t="shared" si="36"/>
        <v>1.523809523809523</v>
      </c>
      <c r="BC164" s="57">
        <f t="shared" si="30"/>
        <v>60.377358490566</v>
      </c>
      <c r="BD164" s="127">
        <f t="shared" si="37"/>
        <v>7.773</v>
      </c>
      <c r="BE164" s="127">
        <f t="shared" si="29"/>
        <v>0</v>
      </c>
      <c r="BF164" s="128">
        <v>2.715</v>
      </c>
      <c r="BG164" s="128">
        <v>7.773</v>
      </c>
      <c r="BH164" s="33">
        <v>0.029</v>
      </c>
      <c r="BI164" s="2">
        <v>22.82</v>
      </c>
      <c r="BJ164" s="2">
        <v>23.14</v>
      </c>
      <c r="BK164" s="2">
        <f t="shared" si="32"/>
        <v>22.98</v>
      </c>
      <c r="BL164" s="2">
        <v>5.97</v>
      </c>
      <c r="BM164" s="2">
        <v>7.4</v>
      </c>
      <c r="BN164" s="7">
        <f t="shared" si="38"/>
        <v>4247.689463955638</v>
      </c>
      <c r="BO164" s="1">
        <f t="shared" si="31"/>
        <v>11532.476894639556</v>
      </c>
    </row>
    <row r="165" spans="1:67" ht="12" customHeight="1">
      <c r="A165" s="167" t="s">
        <v>296</v>
      </c>
      <c r="B165" s="116" t="s">
        <v>565</v>
      </c>
      <c r="C165" s="49">
        <v>1</v>
      </c>
      <c r="D165" s="49">
        <v>1</v>
      </c>
      <c r="E165" s="37">
        <v>913.9</v>
      </c>
      <c r="F165" s="12">
        <v>50</v>
      </c>
      <c r="G165" s="1">
        <v>0</v>
      </c>
      <c r="H165" s="1">
        <v>5</v>
      </c>
      <c r="I165" s="1">
        <v>0</v>
      </c>
      <c r="J165" s="12">
        <v>0</v>
      </c>
      <c r="K165" s="1">
        <v>0</v>
      </c>
      <c r="L165" s="1">
        <v>5</v>
      </c>
      <c r="M165" s="12">
        <v>5</v>
      </c>
      <c r="N165" s="1">
        <v>0</v>
      </c>
      <c r="O165" s="12">
        <v>0</v>
      </c>
      <c r="P165" s="13">
        <v>0</v>
      </c>
      <c r="Q165" s="14">
        <v>0</v>
      </c>
      <c r="R165" s="8">
        <v>0</v>
      </c>
      <c r="S165" s="1">
        <v>0</v>
      </c>
      <c r="T165" s="17">
        <v>0</v>
      </c>
      <c r="U165" s="14">
        <v>5</v>
      </c>
      <c r="V165" s="11">
        <v>5</v>
      </c>
      <c r="W165" s="16">
        <v>5</v>
      </c>
      <c r="X165" s="17">
        <v>20</v>
      </c>
      <c r="Y165" s="13">
        <v>0</v>
      </c>
      <c r="Z165" s="15">
        <v>0</v>
      </c>
      <c r="AA165" s="16">
        <v>0</v>
      </c>
      <c r="AB165" s="1">
        <f>SUM(F165:AA165)</f>
        <v>100</v>
      </c>
      <c r="AC165" s="184">
        <v>0.7506579440218782</v>
      </c>
      <c r="AD165" s="184">
        <v>0.40806616449776967</v>
      </c>
      <c r="AE165" s="151">
        <v>2</v>
      </c>
      <c r="AF165" s="11">
        <v>5</v>
      </c>
      <c r="AG165" s="156" t="s">
        <v>543</v>
      </c>
      <c r="AH165" s="156">
        <v>3</v>
      </c>
      <c r="AI165" s="159">
        <v>913.9</v>
      </c>
      <c r="AJ165" s="176">
        <v>913.4</v>
      </c>
      <c r="AK165" s="176">
        <v>94</v>
      </c>
      <c r="AL165" s="176">
        <v>0</v>
      </c>
      <c r="AM165" s="176">
        <v>6</v>
      </c>
      <c r="AN165" s="133" t="s">
        <v>346</v>
      </c>
      <c r="AO165" s="134">
        <v>0</v>
      </c>
      <c r="AP165" s="134">
        <v>0</v>
      </c>
      <c r="AQ165" s="134">
        <v>57.391304347826</v>
      </c>
      <c r="AR165" s="134">
        <v>0</v>
      </c>
      <c r="AS165" s="134">
        <v>0.869565217391304</v>
      </c>
      <c r="AT165" s="134">
        <v>33.0434782608695</v>
      </c>
      <c r="AU165" s="134">
        <v>0</v>
      </c>
      <c r="AV165" s="134">
        <v>0</v>
      </c>
      <c r="AW165" s="134">
        <v>8.695652173913041</v>
      </c>
      <c r="AX165" s="134">
        <v>0</v>
      </c>
      <c r="AY165" s="134">
        <v>0</v>
      </c>
      <c r="AZ165" s="188">
        <f t="shared" si="33"/>
        <v>66.95652173913035</v>
      </c>
      <c r="BA165" s="60">
        <f t="shared" si="35"/>
        <v>2.0263157894736854</v>
      </c>
      <c r="BB165" s="127">
        <f t="shared" si="36"/>
        <v>1.3958333333333337</v>
      </c>
      <c r="BC165" s="57">
        <f t="shared" si="30"/>
        <v>58.260869565217305</v>
      </c>
      <c r="BD165" s="127">
        <f t="shared" si="37"/>
        <v>2.227</v>
      </c>
      <c r="BE165" s="127">
        <f t="shared" si="29"/>
        <v>0</v>
      </c>
      <c r="BF165" s="128">
        <v>2.714</v>
      </c>
      <c r="BG165" s="128">
        <v>2.227</v>
      </c>
      <c r="BH165" s="33">
        <v>0.01</v>
      </c>
      <c r="BI165" s="2">
        <v>36.95</v>
      </c>
      <c r="BJ165" s="2">
        <v>36.18</v>
      </c>
      <c r="BK165" s="2">
        <f t="shared" si="32"/>
        <v>36.565</v>
      </c>
      <c r="BL165" s="2">
        <v>8.35</v>
      </c>
      <c r="BM165" s="2">
        <v>9.72</v>
      </c>
      <c r="BN165" s="7">
        <f t="shared" si="38"/>
        <v>4693.838254172016</v>
      </c>
      <c r="BO165" s="1">
        <f t="shared" si="31"/>
        <v>12739.07702182285</v>
      </c>
    </row>
    <row r="166" spans="1:67" ht="12" customHeight="1">
      <c r="A166" s="167" t="s">
        <v>122</v>
      </c>
      <c r="B166" s="116" t="s">
        <v>565</v>
      </c>
      <c r="C166" s="49">
        <v>1</v>
      </c>
      <c r="D166" s="49">
        <v>1</v>
      </c>
      <c r="E166" s="37">
        <v>915</v>
      </c>
      <c r="F166" s="12">
        <v>0</v>
      </c>
      <c r="G166" s="1">
        <v>0</v>
      </c>
      <c r="H166" s="1">
        <v>15</v>
      </c>
      <c r="I166" s="1">
        <v>0</v>
      </c>
      <c r="J166" s="12">
        <v>0</v>
      </c>
      <c r="K166" s="1">
        <v>0</v>
      </c>
      <c r="L166" s="1">
        <v>0</v>
      </c>
      <c r="M166" s="12">
        <v>0</v>
      </c>
      <c r="N166" s="1">
        <v>0</v>
      </c>
      <c r="O166" s="12">
        <v>0</v>
      </c>
      <c r="P166" s="13">
        <v>0</v>
      </c>
      <c r="Q166" s="14">
        <v>0</v>
      </c>
      <c r="R166" s="8">
        <v>0</v>
      </c>
      <c r="S166" s="1">
        <v>0</v>
      </c>
      <c r="T166" s="17">
        <v>0</v>
      </c>
      <c r="U166" s="14">
        <v>10</v>
      </c>
      <c r="V166" s="11">
        <v>10</v>
      </c>
      <c r="W166" s="16">
        <v>15</v>
      </c>
      <c r="X166" s="17">
        <v>30</v>
      </c>
      <c r="Y166" s="13">
        <v>0</v>
      </c>
      <c r="Z166" s="15">
        <v>0</v>
      </c>
      <c r="AA166" s="16">
        <v>20</v>
      </c>
      <c r="AB166" s="1">
        <f>SUM(F166:AA166)</f>
        <v>100</v>
      </c>
      <c r="AC166" s="184">
        <v>0.7583883364288272</v>
      </c>
      <c r="AD166" s="184">
        <v>0.4464253556812837</v>
      </c>
      <c r="AE166" s="151">
        <v>2</v>
      </c>
      <c r="AF166" s="11">
        <v>5</v>
      </c>
      <c r="AG166" s="156" t="s">
        <v>556</v>
      </c>
      <c r="AH166" s="156">
        <v>3</v>
      </c>
      <c r="AI166" s="159">
        <v>915</v>
      </c>
      <c r="AJ166" s="176">
        <v>913.4</v>
      </c>
      <c r="AK166" s="176">
        <v>94</v>
      </c>
      <c r="AL166" s="176">
        <v>0</v>
      </c>
      <c r="AM166" s="176">
        <v>6</v>
      </c>
      <c r="AN166" s="114" t="s">
        <v>347</v>
      </c>
      <c r="AO166" s="135">
        <v>2.72727272727272</v>
      </c>
      <c r="AP166" s="135">
        <v>0</v>
      </c>
      <c r="AQ166" s="135">
        <v>45.454545454545396</v>
      </c>
      <c r="AR166" s="135">
        <v>0</v>
      </c>
      <c r="AS166" s="135">
        <v>0.9090909090909091</v>
      </c>
      <c r="AT166" s="135">
        <v>35.454545454545396</v>
      </c>
      <c r="AU166" s="135">
        <v>0</v>
      </c>
      <c r="AV166" s="135">
        <v>0</v>
      </c>
      <c r="AW166" s="135">
        <v>10</v>
      </c>
      <c r="AX166" s="135">
        <v>0</v>
      </c>
      <c r="AY166" s="135">
        <v>5.45454545454545</v>
      </c>
      <c r="AZ166" s="188">
        <f t="shared" si="33"/>
        <v>56.3636363636363</v>
      </c>
      <c r="BA166" s="60">
        <f t="shared" si="35"/>
        <v>1.5897435897435905</v>
      </c>
      <c r="BB166" s="127">
        <f t="shared" si="36"/>
        <v>1.0799999999999998</v>
      </c>
      <c r="BC166" s="57">
        <f t="shared" si="30"/>
        <v>49.09090909090902</v>
      </c>
      <c r="BD166" s="127">
        <f t="shared" si="37"/>
        <v>8.119</v>
      </c>
      <c r="BE166" s="127">
        <f t="shared" si="29"/>
        <v>0</v>
      </c>
      <c r="BF166" s="128">
        <v>2.714</v>
      </c>
      <c r="BG166" s="128">
        <v>8.119</v>
      </c>
      <c r="BH166" s="33">
        <v>0.067</v>
      </c>
      <c r="BI166" s="2">
        <v>38.08</v>
      </c>
      <c r="BJ166" s="2">
        <v>38.15</v>
      </c>
      <c r="BK166" s="2">
        <f t="shared" si="32"/>
        <v>38.114999999999995</v>
      </c>
      <c r="BL166" s="2">
        <v>9.5</v>
      </c>
      <c r="BM166" s="2">
        <v>11.32</v>
      </c>
      <c r="BN166" s="7">
        <f t="shared" si="38"/>
        <v>4263.422818791945</v>
      </c>
      <c r="BO166" s="1">
        <f t="shared" si="31"/>
        <v>11570.92953020134</v>
      </c>
    </row>
    <row r="167" spans="1:67" ht="12" customHeight="1">
      <c r="A167" s="167" t="s">
        <v>297</v>
      </c>
      <c r="B167" s="116" t="s">
        <v>565</v>
      </c>
      <c r="C167" s="49">
        <v>1</v>
      </c>
      <c r="D167" s="49">
        <v>1</v>
      </c>
      <c r="E167" s="37">
        <v>915.7</v>
      </c>
      <c r="F167" s="12">
        <v>0</v>
      </c>
      <c r="G167" s="1">
        <v>0</v>
      </c>
      <c r="H167" s="1">
        <v>5</v>
      </c>
      <c r="I167" s="1">
        <v>0</v>
      </c>
      <c r="J167" s="12">
        <v>0</v>
      </c>
      <c r="K167" s="1">
        <v>0</v>
      </c>
      <c r="L167" s="1">
        <v>5</v>
      </c>
      <c r="M167" s="12">
        <v>0</v>
      </c>
      <c r="N167" s="1">
        <v>0</v>
      </c>
      <c r="O167" s="12">
        <v>0</v>
      </c>
      <c r="P167" s="13">
        <v>0</v>
      </c>
      <c r="Q167" s="14">
        <v>0</v>
      </c>
      <c r="R167" s="8">
        <v>0</v>
      </c>
      <c r="S167" s="1">
        <v>0</v>
      </c>
      <c r="T167" s="17">
        <v>0</v>
      </c>
      <c r="U167" s="14">
        <v>0</v>
      </c>
      <c r="V167" s="11">
        <v>10</v>
      </c>
      <c r="W167" s="16">
        <v>5</v>
      </c>
      <c r="X167" s="17">
        <v>50</v>
      </c>
      <c r="Y167" s="13">
        <v>0</v>
      </c>
      <c r="Z167" s="15">
        <v>5</v>
      </c>
      <c r="AA167" s="16">
        <v>20</v>
      </c>
      <c r="AB167" s="1">
        <f>SUM(F167:AA167)</f>
        <v>100</v>
      </c>
      <c r="AC167" s="184">
        <v>0.5663643588256222</v>
      </c>
      <c r="AD167" s="184">
        <v>0.32562949329438523</v>
      </c>
      <c r="AE167" s="151">
        <v>2</v>
      </c>
      <c r="AF167" s="11">
        <v>5</v>
      </c>
      <c r="AG167" s="156" t="s">
        <v>556</v>
      </c>
      <c r="AH167" s="156">
        <v>3</v>
      </c>
      <c r="AI167" s="159">
        <v>915.7</v>
      </c>
      <c r="AJ167" s="176">
        <v>917.35</v>
      </c>
      <c r="AK167" s="176">
        <v>93</v>
      </c>
      <c r="AL167" s="176">
        <v>2</v>
      </c>
      <c r="AM167" s="176">
        <v>6</v>
      </c>
      <c r="AN167" s="114" t="s">
        <v>348</v>
      </c>
      <c r="AO167" s="135">
        <v>0</v>
      </c>
      <c r="AP167" s="135">
        <v>0</v>
      </c>
      <c r="AQ167" s="135">
        <v>52.3364485981308</v>
      </c>
      <c r="AR167" s="135">
        <v>0</v>
      </c>
      <c r="AS167" s="135">
        <v>0</v>
      </c>
      <c r="AT167" s="135">
        <v>38.3177570093457</v>
      </c>
      <c r="AU167" s="135">
        <v>0</v>
      </c>
      <c r="AV167" s="135">
        <v>0</v>
      </c>
      <c r="AW167" s="135">
        <v>9.34579439252336</v>
      </c>
      <c r="AX167" s="135">
        <v>0</v>
      </c>
      <c r="AY167" s="135">
        <v>0</v>
      </c>
      <c r="AZ167" s="188">
        <f t="shared" si="33"/>
        <v>61.68224299065416</v>
      </c>
      <c r="BA167" s="60">
        <f t="shared" si="35"/>
        <v>1.6097560975609784</v>
      </c>
      <c r="BB167" s="127">
        <f t="shared" si="36"/>
        <v>1.098039215686276</v>
      </c>
      <c r="BC167" s="57">
        <f t="shared" si="30"/>
        <v>52.3364485981308</v>
      </c>
      <c r="BD167" s="127">
        <f t="shared" si="37"/>
        <v>9.791</v>
      </c>
      <c r="BE167" s="127">
        <f t="shared" si="29"/>
        <v>0</v>
      </c>
      <c r="BF167" s="128">
        <v>2.715</v>
      </c>
      <c r="BG167" s="128">
        <v>9.791</v>
      </c>
      <c r="BH167" s="33">
        <v>0.085</v>
      </c>
      <c r="BI167" s="2">
        <v>33.84</v>
      </c>
      <c r="BJ167" s="2">
        <v>33.42</v>
      </c>
      <c r="BK167" s="2">
        <f t="shared" si="32"/>
        <v>33.63</v>
      </c>
      <c r="BL167" s="2">
        <v>9.35</v>
      </c>
      <c r="BM167" s="2">
        <v>11.2</v>
      </c>
      <c r="BN167" s="7">
        <f t="shared" si="38"/>
        <v>3825.9385665529016</v>
      </c>
      <c r="BO167" s="1">
        <f t="shared" si="31"/>
        <v>10387.423208191127</v>
      </c>
    </row>
    <row r="168" spans="1:67" ht="12" customHeight="1">
      <c r="A168" s="167" t="s">
        <v>298</v>
      </c>
      <c r="B168" s="116" t="s">
        <v>565</v>
      </c>
      <c r="C168" s="49">
        <v>1</v>
      </c>
      <c r="D168" s="49">
        <v>1</v>
      </c>
      <c r="E168" s="37">
        <v>918</v>
      </c>
      <c r="F168" s="12">
        <v>30</v>
      </c>
      <c r="G168" s="1">
        <v>0</v>
      </c>
      <c r="H168" s="1">
        <v>5</v>
      </c>
      <c r="I168" s="1">
        <v>0</v>
      </c>
      <c r="J168" s="12">
        <v>0</v>
      </c>
      <c r="K168" s="1">
        <v>5</v>
      </c>
      <c r="L168" s="1">
        <v>0</v>
      </c>
      <c r="M168" s="12">
        <v>0</v>
      </c>
      <c r="N168" s="1">
        <v>0</v>
      </c>
      <c r="O168" s="12">
        <v>0</v>
      </c>
      <c r="P168" s="13">
        <v>0</v>
      </c>
      <c r="Q168" s="14">
        <v>0</v>
      </c>
      <c r="R168" s="8">
        <v>0</v>
      </c>
      <c r="S168" s="1">
        <v>0</v>
      </c>
      <c r="T168" s="17">
        <v>0</v>
      </c>
      <c r="U168" s="14">
        <v>0</v>
      </c>
      <c r="V168" s="11">
        <v>10</v>
      </c>
      <c r="W168" s="16">
        <v>10</v>
      </c>
      <c r="X168" s="17">
        <v>30</v>
      </c>
      <c r="Y168" s="13">
        <v>0</v>
      </c>
      <c r="Z168" s="15">
        <v>0</v>
      </c>
      <c r="AA168" s="16">
        <v>10</v>
      </c>
      <c r="AB168" s="1">
        <f>SUM(F168:AA168)</f>
        <v>100</v>
      </c>
      <c r="AC168" s="184">
        <v>0.7084345236127004</v>
      </c>
      <c r="AD168" s="184">
        <v>0.41242574688639494</v>
      </c>
      <c r="AE168" s="151">
        <v>2</v>
      </c>
      <c r="AF168" s="11">
        <v>5</v>
      </c>
      <c r="AG168" s="156" t="s">
        <v>543</v>
      </c>
      <c r="AH168" s="156">
        <v>3</v>
      </c>
      <c r="AI168" s="159">
        <v>918</v>
      </c>
      <c r="AJ168" s="176">
        <v>917.35</v>
      </c>
      <c r="AK168" s="176">
        <v>93</v>
      </c>
      <c r="AL168" s="176">
        <v>2</v>
      </c>
      <c r="AM168" s="176">
        <v>6</v>
      </c>
      <c r="AN168" s="114" t="s">
        <v>349</v>
      </c>
      <c r="AO168" s="135">
        <v>0</v>
      </c>
      <c r="AP168" s="135">
        <v>0</v>
      </c>
      <c r="AQ168" s="135">
        <v>60.8108108108108</v>
      </c>
      <c r="AR168" s="135">
        <v>0</v>
      </c>
      <c r="AS168" s="135">
        <v>0</v>
      </c>
      <c r="AT168" s="135">
        <v>35.8108108108108</v>
      </c>
      <c r="AU168" s="135">
        <v>0</v>
      </c>
      <c r="AV168" s="135">
        <v>0</v>
      </c>
      <c r="AW168" s="135">
        <v>3.37837837837837</v>
      </c>
      <c r="AX168" s="135">
        <v>0</v>
      </c>
      <c r="AY168" s="135">
        <v>0</v>
      </c>
      <c r="AZ168" s="188">
        <f t="shared" si="33"/>
        <v>64.18918918918916</v>
      </c>
      <c r="BA168" s="60">
        <f t="shared" si="35"/>
        <v>1.792452830188679</v>
      </c>
      <c r="BB168" s="127">
        <f t="shared" si="36"/>
        <v>1.551724137931035</v>
      </c>
      <c r="BC168" s="57">
        <f t="shared" si="30"/>
        <v>60.8108108108108</v>
      </c>
      <c r="BD168" s="127">
        <f t="shared" si="37"/>
        <v>9.831</v>
      </c>
      <c r="BE168" s="127">
        <f t="shared" si="29"/>
        <v>0</v>
      </c>
      <c r="BF168" s="128">
        <v>2.715</v>
      </c>
      <c r="BG168" s="128">
        <v>9.831</v>
      </c>
      <c r="BH168" s="33">
        <v>0.056</v>
      </c>
      <c r="BI168" s="2">
        <v>34.17</v>
      </c>
      <c r="BJ168" s="2">
        <v>34.22</v>
      </c>
      <c r="BK168" s="2">
        <f t="shared" si="32"/>
        <v>34.195</v>
      </c>
      <c r="BL168" s="2">
        <v>9.9</v>
      </c>
      <c r="BM168" s="2">
        <v>11.62</v>
      </c>
      <c r="BN168" s="7">
        <f t="shared" si="38"/>
        <v>3661.134903640257</v>
      </c>
      <c r="BO168" s="1">
        <f t="shared" si="31"/>
        <v>9939.981263383297</v>
      </c>
    </row>
    <row r="169" spans="1:67" ht="12" customHeight="1">
      <c r="A169" s="167" t="s">
        <v>299</v>
      </c>
      <c r="B169" s="116" t="s">
        <v>565</v>
      </c>
      <c r="C169" s="49">
        <v>1</v>
      </c>
      <c r="D169" s="49">
        <v>1</v>
      </c>
      <c r="E169" s="37">
        <v>920.5</v>
      </c>
      <c r="F169" s="12">
        <v>10</v>
      </c>
      <c r="G169" s="1">
        <v>0</v>
      </c>
      <c r="H169" s="1">
        <v>30</v>
      </c>
      <c r="I169" s="1">
        <v>0</v>
      </c>
      <c r="J169" s="12">
        <v>0</v>
      </c>
      <c r="K169" s="1">
        <v>0</v>
      </c>
      <c r="L169" s="1">
        <v>5</v>
      </c>
      <c r="M169" s="12">
        <v>0</v>
      </c>
      <c r="N169" s="1">
        <v>0</v>
      </c>
      <c r="O169" s="12">
        <v>0</v>
      </c>
      <c r="P169" s="13">
        <v>0</v>
      </c>
      <c r="Q169" s="14">
        <v>0</v>
      </c>
      <c r="R169" s="8">
        <v>0</v>
      </c>
      <c r="S169" s="1">
        <v>0</v>
      </c>
      <c r="T169" s="17">
        <v>0</v>
      </c>
      <c r="U169" s="14">
        <v>0</v>
      </c>
      <c r="V169" s="11">
        <v>0</v>
      </c>
      <c r="W169" s="16">
        <v>10</v>
      </c>
      <c r="X169" s="17">
        <v>30</v>
      </c>
      <c r="Y169" s="13">
        <v>0</v>
      </c>
      <c r="Z169" s="15">
        <v>0</v>
      </c>
      <c r="AA169" s="16">
        <v>15</v>
      </c>
      <c r="AB169" s="1">
        <f>SUM(F169:AA169)</f>
        <v>100</v>
      </c>
      <c r="AC169" s="184">
        <v>0.7155798169362995</v>
      </c>
      <c r="AD169" s="184">
        <v>0.39293618611281494</v>
      </c>
      <c r="AE169" s="151">
        <v>2</v>
      </c>
      <c r="AF169" s="11">
        <v>5</v>
      </c>
      <c r="AG169" s="156" t="s">
        <v>556</v>
      </c>
      <c r="AH169" s="156">
        <v>3</v>
      </c>
      <c r="AI169" s="159">
        <v>920.5</v>
      </c>
      <c r="AJ169" s="176">
        <v>921.25</v>
      </c>
      <c r="AK169" s="176">
        <v>92</v>
      </c>
      <c r="AL169" s="176">
        <v>7</v>
      </c>
      <c r="AM169" s="176">
        <v>5</v>
      </c>
      <c r="AN169" s="114" t="s">
        <v>350</v>
      </c>
      <c r="AO169" s="135">
        <v>0</v>
      </c>
      <c r="AP169" s="135">
        <v>0</v>
      </c>
      <c r="AQ169" s="135">
        <v>56.9230769230769</v>
      </c>
      <c r="AR169" s="135">
        <v>0</v>
      </c>
      <c r="AS169" s="135">
        <v>0</v>
      </c>
      <c r="AT169" s="135">
        <v>39.230769230769205</v>
      </c>
      <c r="AU169" s="135">
        <v>0</v>
      </c>
      <c r="AV169" s="135">
        <v>0</v>
      </c>
      <c r="AW169" s="135">
        <v>3.84615384615384</v>
      </c>
      <c r="AX169" s="135">
        <v>0</v>
      </c>
      <c r="AY169" s="135">
        <v>0</v>
      </c>
      <c r="AZ169" s="188">
        <f t="shared" si="33"/>
        <v>60.76923076923074</v>
      </c>
      <c r="BA169" s="60">
        <f t="shared" si="35"/>
        <v>1.5490196078431375</v>
      </c>
      <c r="BB169" s="127">
        <f t="shared" si="36"/>
        <v>1.3214285714285718</v>
      </c>
      <c r="BC169" s="57">
        <f t="shared" si="30"/>
        <v>56.9230769230769</v>
      </c>
      <c r="BD169" s="127">
        <f t="shared" si="37"/>
        <v>8.215</v>
      </c>
      <c r="BE169" s="127">
        <f t="shared" si="29"/>
        <v>0</v>
      </c>
      <c r="BF169" s="128">
        <v>2.715</v>
      </c>
      <c r="BG169" s="128">
        <v>8.215</v>
      </c>
      <c r="BH169" s="33">
        <v>0.035</v>
      </c>
      <c r="BI169" s="2">
        <v>35.27</v>
      </c>
      <c r="BJ169" s="2">
        <v>35.41</v>
      </c>
      <c r="BK169" s="2">
        <f t="shared" si="32"/>
        <v>35.34</v>
      </c>
      <c r="BL169" s="2">
        <v>9.15</v>
      </c>
      <c r="BM169" s="2">
        <v>10.9</v>
      </c>
      <c r="BN169" s="7">
        <f t="shared" si="38"/>
        <v>4114.08614668219</v>
      </c>
      <c r="BO169" s="1">
        <f t="shared" si="31"/>
        <v>11169.743888242145</v>
      </c>
    </row>
    <row r="170" spans="1:67" ht="12" customHeight="1">
      <c r="A170" s="167" t="s">
        <v>300</v>
      </c>
      <c r="B170" s="116" t="s">
        <v>565</v>
      </c>
      <c r="C170" s="49">
        <v>1</v>
      </c>
      <c r="D170" s="49">
        <v>1</v>
      </c>
      <c r="E170" s="37">
        <v>923.3</v>
      </c>
      <c r="F170" s="12">
        <v>5</v>
      </c>
      <c r="G170" s="1">
        <v>0</v>
      </c>
      <c r="H170" s="1">
        <v>30</v>
      </c>
      <c r="I170" s="1">
        <v>0</v>
      </c>
      <c r="J170" s="12">
        <v>0</v>
      </c>
      <c r="K170" s="25">
        <v>0</v>
      </c>
      <c r="L170" s="1">
        <v>0</v>
      </c>
      <c r="M170" s="12">
        <v>5</v>
      </c>
      <c r="N170" s="1">
        <v>0</v>
      </c>
      <c r="O170" s="12">
        <v>0</v>
      </c>
      <c r="P170" s="13">
        <v>0</v>
      </c>
      <c r="Q170" s="14">
        <v>0</v>
      </c>
      <c r="R170" s="8">
        <v>0</v>
      </c>
      <c r="S170" s="1">
        <v>0</v>
      </c>
      <c r="T170" s="17">
        <v>0</v>
      </c>
      <c r="U170" s="14">
        <v>5</v>
      </c>
      <c r="V170" s="11">
        <v>10</v>
      </c>
      <c r="W170" s="16">
        <v>10</v>
      </c>
      <c r="X170" s="17">
        <v>20</v>
      </c>
      <c r="Y170" s="13">
        <v>0</v>
      </c>
      <c r="Z170" s="15">
        <v>0</v>
      </c>
      <c r="AA170" s="16">
        <v>15</v>
      </c>
      <c r="AB170" s="1">
        <f>SUM(F170:AA170)</f>
        <v>100</v>
      </c>
      <c r="AC170" s="184">
        <v>0.5779047400400577</v>
      </c>
      <c r="AD170" s="184">
        <v>0.27281686869265626</v>
      </c>
      <c r="AE170" s="151">
        <v>2</v>
      </c>
      <c r="AF170" s="11">
        <v>5</v>
      </c>
      <c r="AG170" s="156" t="s">
        <v>556</v>
      </c>
      <c r="AH170" s="156">
        <v>3</v>
      </c>
      <c r="AI170" s="159">
        <v>923.3</v>
      </c>
      <c r="AJ170" s="176">
        <v>921.25</v>
      </c>
      <c r="AK170" s="176">
        <v>92</v>
      </c>
      <c r="AL170" s="176">
        <v>7</v>
      </c>
      <c r="AM170" s="176">
        <v>5</v>
      </c>
      <c r="AN170" s="114" t="s">
        <v>351</v>
      </c>
      <c r="AO170" s="135">
        <v>0</v>
      </c>
      <c r="AP170" s="135">
        <v>0</v>
      </c>
      <c r="AQ170" s="135">
        <v>44</v>
      </c>
      <c r="AR170" s="135">
        <v>0</v>
      </c>
      <c r="AS170" s="135">
        <v>0</v>
      </c>
      <c r="AT170" s="135">
        <v>19</v>
      </c>
      <c r="AU170" s="135">
        <v>21</v>
      </c>
      <c r="AV170" s="135">
        <v>0</v>
      </c>
      <c r="AW170" s="135">
        <v>16</v>
      </c>
      <c r="AX170" s="135">
        <v>0</v>
      </c>
      <c r="AY170" s="135">
        <v>0</v>
      </c>
      <c r="AZ170" s="188">
        <f t="shared" si="33"/>
        <v>60</v>
      </c>
      <c r="BA170" s="60">
        <f t="shared" si="35"/>
        <v>3.1578947368421053</v>
      </c>
      <c r="BB170" s="127">
        <f t="shared" si="36"/>
        <v>0.7857142857142857</v>
      </c>
      <c r="BC170" s="57">
        <f t="shared" si="30"/>
        <v>44</v>
      </c>
      <c r="BD170" s="127">
        <f t="shared" si="37"/>
        <v>5.585</v>
      </c>
      <c r="BE170" s="127">
        <f t="shared" si="29"/>
        <v>0</v>
      </c>
      <c r="BF170" s="128">
        <v>2.715</v>
      </c>
      <c r="BG170" s="128">
        <v>5.585</v>
      </c>
      <c r="BH170" s="33">
        <v>0.026</v>
      </c>
      <c r="BI170" s="2">
        <v>37.25</v>
      </c>
      <c r="BJ170" s="2">
        <v>38.03</v>
      </c>
      <c r="BK170" s="2">
        <f t="shared" si="32"/>
        <v>37.64</v>
      </c>
      <c r="BL170" s="2">
        <v>9.12</v>
      </c>
      <c r="BM170" s="2">
        <v>10.7</v>
      </c>
      <c r="BN170" s="7">
        <f t="shared" si="38"/>
        <v>4397.196261682244</v>
      </c>
      <c r="BO170" s="1">
        <f t="shared" si="31"/>
        <v>11938.387850467292</v>
      </c>
    </row>
    <row r="171" spans="1:67" ht="12" customHeight="1">
      <c r="A171" s="167" t="s">
        <v>301</v>
      </c>
      <c r="B171" s="116" t="s">
        <v>565</v>
      </c>
      <c r="C171" s="49">
        <v>1</v>
      </c>
      <c r="D171" s="49">
        <v>1</v>
      </c>
      <c r="E171" s="37">
        <v>926</v>
      </c>
      <c r="F171" s="12">
        <v>30</v>
      </c>
      <c r="G171" s="1">
        <v>0</v>
      </c>
      <c r="H171" s="1">
        <v>5</v>
      </c>
      <c r="I171" s="1">
        <v>0</v>
      </c>
      <c r="J171" s="12">
        <v>10</v>
      </c>
      <c r="K171" s="25">
        <v>5</v>
      </c>
      <c r="L171" s="1">
        <v>0</v>
      </c>
      <c r="M171" s="12">
        <v>10</v>
      </c>
      <c r="N171" s="1">
        <v>0</v>
      </c>
      <c r="O171" s="12">
        <v>0</v>
      </c>
      <c r="P171" s="13">
        <v>0</v>
      </c>
      <c r="Q171" s="14">
        <v>0</v>
      </c>
      <c r="R171" s="8">
        <v>0</v>
      </c>
      <c r="S171" s="1">
        <v>0</v>
      </c>
      <c r="T171" s="17">
        <v>0</v>
      </c>
      <c r="U171" s="14">
        <v>5</v>
      </c>
      <c r="V171" s="11">
        <v>5</v>
      </c>
      <c r="W171" s="16">
        <v>5</v>
      </c>
      <c r="X171" s="17">
        <v>10</v>
      </c>
      <c r="Y171" s="13">
        <v>0</v>
      </c>
      <c r="Z171" s="15">
        <v>0</v>
      </c>
      <c r="AA171" s="16">
        <v>15</v>
      </c>
      <c r="AB171" s="1">
        <f>SUM(F171:AA171)</f>
        <v>100</v>
      </c>
      <c r="AC171" s="184">
        <v>0.656237242520039</v>
      </c>
      <c r="AD171" s="184">
        <v>0.2964626074373256</v>
      </c>
      <c r="AE171" s="151">
        <v>1</v>
      </c>
      <c r="AF171" s="11">
        <v>5</v>
      </c>
      <c r="AG171" s="156" t="s">
        <v>556</v>
      </c>
      <c r="AH171" s="156">
        <v>3</v>
      </c>
      <c r="AI171" s="159">
        <v>926</v>
      </c>
      <c r="AJ171" s="176">
        <v>925</v>
      </c>
      <c r="AK171" s="176">
        <v>96</v>
      </c>
      <c r="AL171" s="176">
        <v>0</v>
      </c>
      <c r="AM171" s="176">
        <v>4</v>
      </c>
      <c r="AN171" s="133" t="s">
        <v>352</v>
      </c>
      <c r="AO171" s="134">
        <v>0.840336134453781</v>
      </c>
      <c r="AP171" s="134">
        <v>0</v>
      </c>
      <c r="AQ171" s="134">
        <v>57.142857142857096</v>
      </c>
      <c r="AR171" s="134">
        <v>0</v>
      </c>
      <c r="AS171" s="134">
        <v>0</v>
      </c>
      <c r="AT171" s="134">
        <v>29.411764705882298</v>
      </c>
      <c r="AU171" s="134">
        <v>0</v>
      </c>
      <c r="AV171" s="134">
        <v>0</v>
      </c>
      <c r="AW171" s="134">
        <v>10.084033613445301</v>
      </c>
      <c r="AX171" s="134">
        <v>0.840336134453781</v>
      </c>
      <c r="AY171" s="134">
        <v>1.6806722689075597</v>
      </c>
      <c r="AZ171" s="188">
        <f t="shared" si="33"/>
        <v>67.2268907563024</v>
      </c>
      <c r="BA171" s="60">
        <f t="shared" si="35"/>
        <v>2.2857142857142856</v>
      </c>
      <c r="BB171" s="127">
        <f t="shared" si="36"/>
        <v>1.4680851063829825</v>
      </c>
      <c r="BC171" s="57">
        <f t="shared" si="30"/>
        <v>57.983193277310875</v>
      </c>
      <c r="BD171" s="127">
        <f t="shared" si="37"/>
        <v>3.003663865546219</v>
      </c>
      <c r="BE171" s="127">
        <f t="shared" si="29"/>
        <v>0.2797703644848306</v>
      </c>
      <c r="BF171" s="128">
        <v>2.716</v>
      </c>
      <c r="BG171" s="128">
        <v>3.844</v>
      </c>
      <c r="BH171" s="33">
        <v>0.019</v>
      </c>
      <c r="BI171" s="2">
        <v>40.9</v>
      </c>
      <c r="BJ171" s="2">
        <v>40.8</v>
      </c>
      <c r="BK171" s="2">
        <f t="shared" si="32"/>
        <v>40.849999999999994</v>
      </c>
      <c r="BL171" s="2">
        <v>9.8</v>
      </c>
      <c r="BM171" s="2">
        <v>11.35</v>
      </c>
      <c r="BN171" s="7">
        <f t="shared" si="38"/>
        <v>4420.9956709956705</v>
      </c>
      <c r="BO171" s="1">
        <f t="shared" si="31"/>
        <v>12007.424242424242</v>
      </c>
    </row>
    <row r="172" spans="1:67" ht="12" customHeight="1">
      <c r="A172" s="167" t="s">
        <v>302</v>
      </c>
      <c r="B172" s="116" t="s">
        <v>565</v>
      </c>
      <c r="C172" s="49">
        <v>1</v>
      </c>
      <c r="D172" s="49">
        <v>1</v>
      </c>
      <c r="E172" s="37">
        <v>929.8</v>
      </c>
      <c r="F172" s="12">
        <v>40</v>
      </c>
      <c r="G172" s="1">
        <v>0</v>
      </c>
      <c r="H172" s="1">
        <v>20</v>
      </c>
      <c r="I172" s="1">
        <v>0</v>
      </c>
      <c r="J172" s="12">
        <v>0</v>
      </c>
      <c r="K172" s="25">
        <v>10</v>
      </c>
      <c r="L172" s="1">
        <v>0</v>
      </c>
      <c r="M172" s="12">
        <v>0</v>
      </c>
      <c r="N172" s="1">
        <v>0</v>
      </c>
      <c r="O172" s="12">
        <v>0</v>
      </c>
      <c r="P172" s="13">
        <v>0</v>
      </c>
      <c r="Q172" s="14">
        <v>0</v>
      </c>
      <c r="R172" s="8">
        <v>0</v>
      </c>
      <c r="S172" s="1">
        <v>0</v>
      </c>
      <c r="T172" s="17">
        <v>0</v>
      </c>
      <c r="U172" s="14">
        <v>5</v>
      </c>
      <c r="V172" s="11">
        <v>0</v>
      </c>
      <c r="W172" s="16">
        <v>5</v>
      </c>
      <c r="X172" s="17">
        <v>15</v>
      </c>
      <c r="Y172" s="13">
        <v>0</v>
      </c>
      <c r="Z172" s="15">
        <v>0</v>
      </c>
      <c r="AA172" s="16">
        <v>5</v>
      </c>
      <c r="AB172" s="1">
        <f>SUM(F172:AA172)</f>
        <v>100</v>
      </c>
      <c r="AC172" s="184">
        <v>0.6249441195649749</v>
      </c>
      <c r="AD172" s="184">
        <v>0.2892656338706388</v>
      </c>
      <c r="AE172" s="151">
        <v>1</v>
      </c>
      <c r="AF172" s="11">
        <v>5</v>
      </c>
      <c r="AG172" s="156" t="s">
        <v>543</v>
      </c>
      <c r="AH172" s="156">
        <v>3</v>
      </c>
      <c r="AI172" s="159">
        <v>929.8</v>
      </c>
      <c r="AJ172" s="176">
        <v>928.92</v>
      </c>
      <c r="AK172" s="176">
        <v>92</v>
      </c>
      <c r="AL172" s="176">
        <v>1</v>
      </c>
      <c r="AM172" s="176">
        <v>7</v>
      </c>
      <c r="AN172" s="133" t="s">
        <v>353</v>
      </c>
      <c r="AO172" s="134">
        <v>0.666666666666666</v>
      </c>
      <c r="AP172" s="134">
        <v>0</v>
      </c>
      <c r="AQ172" s="134">
        <v>50.66666666666661</v>
      </c>
      <c r="AR172" s="134">
        <v>0</v>
      </c>
      <c r="AS172" s="134">
        <v>0</v>
      </c>
      <c r="AT172" s="134">
        <v>41.3333333333333</v>
      </c>
      <c r="AU172" s="134">
        <v>0</v>
      </c>
      <c r="AV172" s="134">
        <v>0.666666666666666</v>
      </c>
      <c r="AW172" s="134">
        <v>6</v>
      </c>
      <c r="AX172" s="134">
        <v>0.666666666666666</v>
      </c>
      <c r="AY172" s="134">
        <v>0</v>
      </c>
      <c r="AZ172" s="188">
        <f t="shared" si="33"/>
        <v>56.66666666666661</v>
      </c>
      <c r="BA172" s="60">
        <f t="shared" si="35"/>
        <v>1.3709677419354835</v>
      </c>
      <c r="BB172" s="127">
        <f t="shared" si="36"/>
        <v>1.0845070422535206</v>
      </c>
      <c r="BC172" s="57">
        <f t="shared" si="30"/>
        <v>51.33333333333327</v>
      </c>
      <c r="BD172" s="127">
        <f t="shared" si="37"/>
        <v>4.726333333333334</v>
      </c>
      <c r="BE172" s="127">
        <f t="shared" si="29"/>
        <v>0.14105367092178558</v>
      </c>
      <c r="BF172" s="128">
        <v>2.718</v>
      </c>
      <c r="BG172" s="128">
        <v>5.393</v>
      </c>
      <c r="BH172" s="33">
        <v>0.023</v>
      </c>
      <c r="BI172" s="2">
        <v>37.95</v>
      </c>
      <c r="BJ172" s="2">
        <v>37.92</v>
      </c>
      <c r="BK172" s="2">
        <f t="shared" si="32"/>
        <v>37.935</v>
      </c>
      <c r="BL172" s="2">
        <v>8.87</v>
      </c>
      <c r="BM172" s="2">
        <v>10.6</v>
      </c>
      <c r="BN172" s="7">
        <f t="shared" si="38"/>
        <v>4564.981949458484</v>
      </c>
      <c r="BO172" s="1">
        <f t="shared" si="31"/>
        <v>12407.62093862816</v>
      </c>
    </row>
    <row r="173" spans="1:67" ht="12" customHeight="1">
      <c r="A173" s="167" t="s">
        <v>303</v>
      </c>
      <c r="B173" s="116" t="s">
        <v>565</v>
      </c>
      <c r="C173" s="49">
        <v>1</v>
      </c>
      <c r="D173" s="49">
        <v>1</v>
      </c>
      <c r="E173" s="37">
        <v>932</v>
      </c>
      <c r="F173" s="12">
        <v>10</v>
      </c>
      <c r="G173" s="1">
        <v>0</v>
      </c>
      <c r="H173" s="1">
        <v>30</v>
      </c>
      <c r="I173" s="1">
        <v>0</v>
      </c>
      <c r="J173" s="12">
        <v>0</v>
      </c>
      <c r="K173" s="25">
        <v>10</v>
      </c>
      <c r="L173" s="1">
        <v>0</v>
      </c>
      <c r="M173" s="12">
        <v>0</v>
      </c>
      <c r="N173" s="1">
        <v>0</v>
      </c>
      <c r="O173" s="12">
        <v>0</v>
      </c>
      <c r="P173" s="13">
        <v>0</v>
      </c>
      <c r="Q173" s="14">
        <v>0</v>
      </c>
      <c r="R173" s="8">
        <v>0</v>
      </c>
      <c r="S173" s="1">
        <v>0</v>
      </c>
      <c r="T173" s="17">
        <v>0</v>
      </c>
      <c r="U173" s="14">
        <v>0</v>
      </c>
      <c r="V173" s="11">
        <v>15</v>
      </c>
      <c r="W173" s="16">
        <v>10</v>
      </c>
      <c r="X173" s="17">
        <v>20</v>
      </c>
      <c r="Y173" s="13">
        <v>0</v>
      </c>
      <c r="Z173" s="15">
        <v>0</v>
      </c>
      <c r="AA173" s="16">
        <v>5</v>
      </c>
      <c r="AB173" s="1">
        <f>SUM(F173:AA173)</f>
        <v>100</v>
      </c>
      <c r="AC173" s="184">
        <v>0.6184062930275378</v>
      </c>
      <c r="AD173" s="184">
        <v>0.3551993299755225</v>
      </c>
      <c r="AE173" s="151">
        <v>1</v>
      </c>
      <c r="AF173" s="11">
        <v>5</v>
      </c>
      <c r="AG173" s="156" t="s">
        <v>543</v>
      </c>
      <c r="AH173" s="156">
        <v>3</v>
      </c>
      <c r="AI173" s="159">
        <v>932</v>
      </c>
      <c r="AJ173" s="176">
        <v>932.21</v>
      </c>
      <c r="AK173" s="176">
        <v>72</v>
      </c>
      <c r="AL173" s="176">
        <v>14</v>
      </c>
      <c r="AM173" s="176">
        <v>14</v>
      </c>
      <c r="AN173" s="133" t="s">
        <v>354</v>
      </c>
      <c r="AO173" s="134">
        <v>0.8547008547008539</v>
      </c>
      <c r="AP173" s="134">
        <v>0</v>
      </c>
      <c r="AQ173" s="134">
        <v>45.2991452991453</v>
      </c>
      <c r="AR173" s="134">
        <v>0</v>
      </c>
      <c r="AS173" s="134">
        <v>0.8547008547008539</v>
      </c>
      <c r="AT173" s="134">
        <v>37.6068376068376</v>
      </c>
      <c r="AU173" s="134">
        <v>3.41880341880341</v>
      </c>
      <c r="AV173" s="134">
        <v>0</v>
      </c>
      <c r="AW173" s="134">
        <v>11.9658119658119</v>
      </c>
      <c r="AX173" s="134">
        <v>0</v>
      </c>
      <c r="AY173" s="134">
        <v>0</v>
      </c>
      <c r="AZ173" s="188">
        <f t="shared" si="33"/>
        <v>58.119658119658055</v>
      </c>
      <c r="BA173" s="60">
        <f t="shared" si="35"/>
        <v>1.545454545454544</v>
      </c>
      <c r="BB173" s="127">
        <f t="shared" si="36"/>
        <v>0.8870967741935497</v>
      </c>
      <c r="BC173" s="57">
        <f t="shared" si="30"/>
        <v>47.008547008547005</v>
      </c>
      <c r="BD173" s="127">
        <f t="shared" si="37"/>
        <v>3.216</v>
      </c>
      <c r="BE173" s="127">
        <f t="shared" si="29"/>
        <v>0</v>
      </c>
      <c r="BF173" s="128">
        <v>2.713</v>
      </c>
      <c r="BG173" s="128">
        <v>3.216</v>
      </c>
      <c r="BH173" s="33">
        <v>0.017</v>
      </c>
      <c r="BI173" s="2">
        <v>38.94</v>
      </c>
      <c r="BJ173" s="2">
        <v>38.92</v>
      </c>
      <c r="BK173" s="2">
        <f t="shared" si="32"/>
        <v>38.93</v>
      </c>
      <c r="BL173" s="2">
        <v>9</v>
      </c>
      <c r="BM173" s="2">
        <v>10.6</v>
      </c>
      <c r="BN173" s="7">
        <f t="shared" si="38"/>
        <v>4612.559241706161</v>
      </c>
      <c r="BO173" s="1">
        <f t="shared" si="31"/>
        <v>12513.873222748814</v>
      </c>
    </row>
    <row r="174" spans="1:67" ht="12" customHeight="1">
      <c r="A174" s="167" t="s">
        <v>304</v>
      </c>
      <c r="B174" s="116" t="s">
        <v>565</v>
      </c>
      <c r="C174" s="49">
        <v>1</v>
      </c>
      <c r="D174" s="49">
        <v>1</v>
      </c>
      <c r="E174" s="37">
        <v>934.3</v>
      </c>
      <c r="F174" s="12">
        <v>5</v>
      </c>
      <c r="G174" s="1">
        <v>0</v>
      </c>
      <c r="H174" s="1">
        <v>5</v>
      </c>
      <c r="I174" s="1">
        <v>0</v>
      </c>
      <c r="J174" s="12">
        <v>0</v>
      </c>
      <c r="K174" s="25">
        <v>20</v>
      </c>
      <c r="L174" s="1">
        <v>0</v>
      </c>
      <c r="M174" s="12">
        <v>5</v>
      </c>
      <c r="N174" s="1">
        <v>0</v>
      </c>
      <c r="O174" s="12">
        <v>0</v>
      </c>
      <c r="P174" s="13">
        <v>0</v>
      </c>
      <c r="Q174" s="14">
        <v>0</v>
      </c>
      <c r="R174" s="8">
        <v>0</v>
      </c>
      <c r="S174" s="1">
        <v>0</v>
      </c>
      <c r="T174" s="17">
        <v>0</v>
      </c>
      <c r="U174" s="14">
        <v>0</v>
      </c>
      <c r="V174" s="11">
        <v>0</v>
      </c>
      <c r="W174" s="16">
        <v>10</v>
      </c>
      <c r="X174" s="17">
        <v>50</v>
      </c>
      <c r="Y174" s="13">
        <v>0</v>
      </c>
      <c r="Z174" s="15">
        <v>0</v>
      </c>
      <c r="AA174" s="16">
        <v>5</v>
      </c>
      <c r="AB174" s="1">
        <f>SUM(F174:AA174)</f>
        <v>100</v>
      </c>
      <c r="AC174" s="184">
        <v>0.6554623593587402</v>
      </c>
      <c r="AD174" s="184">
        <v>0.399742762156405</v>
      </c>
      <c r="AE174" s="151">
        <v>1</v>
      </c>
      <c r="AF174" s="11">
        <v>5</v>
      </c>
      <c r="AG174" s="156" t="s">
        <v>556</v>
      </c>
      <c r="AH174" s="156">
        <v>3</v>
      </c>
      <c r="AI174" s="159">
        <v>934.3</v>
      </c>
      <c r="AJ174" s="176">
        <v>932.21</v>
      </c>
      <c r="AK174" s="176">
        <v>70</v>
      </c>
      <c r="AL174" s="176">
        <v>14</v>
      </c>
      <c r="AM174" s="176">
        <v>16</v>
      </c>
      <c r="AN174" s="114" t="s">
        <v>355</v>
      </c>
      <c r="AO174" s="135">
        <v>0.735294117647058</v>
      </c>
      <c r="AP174" s="135">
        <v>0</v>
      </c>
      <c r="AQ174" s="135">
        <v>37.5</v>
      </c>
      <c r="AR174" s="135">
        <v>0</v>
      </c>
      <c r="AS174" s="135">
        <v>1.47058823529411</v>
      </c>
      <c r="AT174" s="135">
        <v>53.676470588235205</v>
      </c>
      <c r="AU174" s="135">
        <v>0</v>
      </c>
      <c r="AV174" s="135">
        <v>1.47058823529411</v>
      </c>
      <c r="AW174" s="135">
        <v>4.41176470588235</v>
      </c>
      <c r="AX174" s="135">
        <v>0</v>
      </c>
      <c r="AY174" s="135">
        <v>0.735294117647058</v>
      </c>
      <c r="AZ174" s="188">
        <f t="shared" si="33"/>
        <v>43.38235294117646</v>
      </c>
      <c r="BA174" s="60">
        <f t="shared" si="35"/>
        <v>0.8082191780821929</v>
      </c>
      <c r="BB174" s="127">
        <f t="shared" si="36"/>
        <v>0.6835443037974693</v>
      </c>
      <c r="BC174" s="57">
        <f t="shared" si="30"/>
        <v>39.70588235294117</v>
      </c>
      <c r="BD174" s="127">
        <f t="shared" si="37"/>
        <v>4.673</v>
      </c>
      <c r="BE174" s="127">
        <f t="shared" si="29"/>
        <v>0</v>
      </c>
      <c r="BF174" s="128">
        <v>2.716</v>
      </c>
      <c r="BG174" s="128">
        <v>4.673</v>
      </c>
      <c r="BH174" s="33">
        <v>0.011</v>
      </c>
      <c r="BI174" s="2">
        <v>29.67</v>
      </c>
      <c r="BJ174" s="2">
        <v>29.36</v>
      </c>
      <c r="BK174" s="2">
        <f t="shared" si="32"/>
        <v>29.515</v>
      </c>
      <c r="BL174" s="2">
        <v>7</v>
      </c>
      <c r="BM174" s="2">
        <v>8.6</v>
      </c>
      <c r="BN174" s="7">
        <f t="shared" si="38"/>
        <v>4583.074534161491</v>
      </c>
      <c r="BO174" s="1">
        <f t="shared" si="31"/>
        <v>12447.63043478261</v>
      </c>
    </row>
    <row r="175" spans="1:67" ht="12" customHeight="1">
      <c r="A175" s="167" t="s">
        <v>305</v>
      </c>
      <c r="B175" s="116" t="s">
        <v>565</v>
      </c>
      <c r="C175" s="49">
        <v>1</v>
      </c>
      <c r="D175" s="49">
        <v>1</v>
      </c>
      <c r="E175" s="37">
        <v>936</v>
      </c>
      <c r="F175" s="12">
        <v>0</v>
      </c>
      <c r="G175" s="1">
        <v>0</v>
      </c>
      <c r="H175" s="1">
        <v>0</v>
      </c>
      <c r="I175" s="1">
        <v>0</v>
      </c>
      <c r="J175" s="12">
        <v>0</v>
      </c>
      <c r="K175" s="25">
        <v>0</v>
      </c>
      <c r="L175" s="1">
        <v>0</v>
      </c>
      <c r="M175" s="12">
        <v>30</v>
      </c>
      <c r="N175" s="1">
        <v>15</v>
      </c>
      <c r="O175" s="12">
        <v>0</v>
      </c>
      <c r="P175" s="13">
        <v>0</v>
      </c>
      <c r="Q175" s="14">
        <v>0</v>
      </c>
      <c r="R175" s="8">
        <v>15</v>
      </c>
      <c r="S175" s="1">
        <v>0</v>
      </c>
      <c r="T175" s="17">
        <v>0</v>
      </c>
      <c r="U175" s="14">
        <v>0</v>
      </c>
      <c r="V175" s="11">
        <v>0</v>
      </c>
      <c r="W175" s="16">
        <v>0</v>
      </c>
      <c r="X175" s="17">
        <v>40</v>
      </c>
      <c r="Y175" s="13">
        <v>0</v>
      </c>
      <c r="Z175" s="15">
        <v>0</v>
      </c>
      <c r="AA175" s="16">
        <v>0</v>
      </c>
      <c r="AB175" s="1">
        <f>SUM(F175:AA175)</f>
        <v>100</v>
      </c>
      <c r="AC175" s="184">
        <v>0.21001202923891382</v>
      </c>
      <c r="AD175" s="184">
        <v>0.06989954808640475</v>
      </c>
      <c r="AE175" s="151">
        <v>1</v>
      </c>
      <c r="AF175" s="11">
        <v>5</v>
      </c>
      <c r="AG175" s="151" t="s">
        <v>555</v>
      </c>
      <c r="AH175" s="151">
        <v>2</v>
      </c>
      <c r="AI175" s="159">
        <v>936</v>
      </c>
      <c r="AJ175" s="176">
        <v>936.1</v>
      </c>
      <c r="AK175" s="176">
        <v>93</v>
      </c>
      <c r="AL175" s="176">
        <v>4</v>
      </c>
      <c r="AM175" s="176">
        <v>5</v>
      </c>
      <c r="AN175" s="133" t="s">
        <v>356</v>
      </c>
      <c r="AO175" s="134">
        <v>53.1531531531531</v>
      </c>
      <c r="AP175" s="134">
        <v>0</v>
      </c>
      <c r="AQ175" s="134">
        <v>26.1261261261261</v>
      </c>
      <c r="AR175" s="134">
        <v>0</v>
      </c>
      <c r="AS175" s="134">
        <v>0</v>
      </c>
      <c r="AT175" s="134">
        <v>18.018018018018</v>
      </c>
      <c r="AU175" s="134">
        <v>0</v>
      </c>
      <c r="AV175" s="134">
        <v>0</v>
      </c>
      <c r="AW175" s="134">
        <v>0</v>
      </c>
      <c r="AX175" s="134">
        <v>2.7027027027027</v>
      </c>
      <c r="AY175" s="134">
        <v>0</v>
      </c>
      <c r="AZ175" s="188">
        <f t="shared" si="33"/>
        <v>26.1261261261261</v>
      </c>
      <c r="BA175" s="60">
        <f t="shared" si="35"/>
        <v>1.45</v>
      </c>
      <c r="BB175" s="127">
        <f t="shared" si="36"/>
        <v>4.3999999999999995</v>
      </c>
      <c r="BC175" s="57">
        <f t="shared" si="30"/>
        <v>79.2792792792792</v>
      </c>
      <c r="BD175" s="127">
        <f t="shared" si="37"/>
        <v>0.3832972972972999</v>
      </c>
      <c r="BE175" s="127">
        <f t="shared" si="29"/>
        <v>7.05119165138903</v>
      </c>
      <c r="BF175" s="128">
        <v>2.716</v>
      </c>
      <c r="BG175" s="128">
        <v>3.086</v>
      </c>
      <c r="BH175" s="33">
        <v>0.008</v>
      </c>
      <c r="BI175" s="2">
        <v>27.09</v>
      </c>
      <c r="BJ175" s="2">
        <v>27.24</v>
      </c>
      <c r="BK175" s="2">
        <f t="shared" si="32"/>
        <v>27.165</v>
      </c>
      <c r="BL175" s="2">
        <v>6</v>
      </c>
      <c r="BM175" s="2">
        <v>7.55</v>
      </c>
      <c r="BN175" s="7">
        <f t="shared" si="38"/>
        <v>4993.566176470589</v>
      </c>
      <c r="BO175" s="1">
        <f t="shared" si="31"/>
        <v>13562.52573529412</v>
      </c>
    </row>
    <row r="176" spans="1:67" ht="12" customHeight="1">
      <c r="A176" s="167" t="s">
        <v>306</v>
      </c>
      <c r="B176" s="116" t="s">
        <v>565</v>
      </c>
      <c r="C176" s="49">
        <v>1</v>
      </c>
      <c r="D176" s="49">
        <v>1</v>
      </c>
      <c r="E176" s="37">
        <v>938</v>
      </c>
      <c r="F176" s="12">
        <v>0</v>
      </c>
      <c r="G176" s="1">
        <v>0</v>
      </c>
      <c r="H176" s="25">
        <v>0</v>
      </c>
      <c r="I176" s="25">
        <v>0</v>
      </c>
      <c r="J176" s="12">
        <v>0</v>
      </c>
      <c r="K176" s="1">
        <v>0</v>
      </c>
      <c r="L176" s="1">
        <v>0</v>
      </c>
      <c r="M176" s="12">
        <v>30</v>
      </c>
      <c r="N176" s="1">
        <v>0</v>
      </c>
      <c r="O176" s="12">
        <v>0</v>
      </c>
      <c r="P176" s="13">
        <v>0</v>
      </c>
      <c r="Q176" s="14">
        <v>0</v>
      </c>
      <c r="R176" s="8">
        <v>10</v>
      </c>
      <c r="S176" s="1">
        <v>0</v>
      </c>
      <c r="T176" s="17">
        <v>0</v>
      </c>
      <c r="U176" s="14">
        <v>0</v>
      </c>
      <c r="V176" s="11">
        <v>0</v>
      </c>
      <c r="W176" s="16">
        <v>0</v>
      </c>
      <c r="X176" s="17">
        <v>55</v>
      </c>
      <c r="Y176" s="13">
        <v>0</v>
      </c>
      <c r="Z176" s="15">
        <v>0</v>
      </c>
      <c r="AA176" s="16">
        <v>5</v>
      </c>
      <c r="AB176" s="1">
        <f>SUM(F176:AA176)</f>
        <v>100</v>
      </c>
      <c r="AC176" s="184">
        <v>0.28753168725520517</v>
      </c>
      <c r="AD176" s="184">
        <v>0.11644385890928231</v>
      </c>
      <c r="AE176" s="151">
        <v>2</v>
      </c>
      <c r="AF176" s="11">
        <v>5</v>
      </c>
      <c r="AG176" s="151" t="s">
        <v>555</v>
      </c>
      <c r="AH176" s="151">
        <v>2</v>
      </c>
      <c r="AI176" s="159">
        <v>938</v>
      </c>
      <c r="AJ176" s="176">
        <v>936.1</v>
      </c>
      <c r="AK176" s="176">
        <v>93</v>
      </c>
      <c r="AL176" s="176">
        <v>4</v>
      </c>
      <c r="AM176" s="176">
        <v>5</v>
      </c>
      <c r="AN176" s="114" t="s">
        <v>357</v>
      </c>
      <c r="AO176" s="135">
        <v>35.922330097087304</v>
      </c>
      <c r="AP176" s="135">
        <v>0</v>
      </c>
      <c r="AQ176" s="135">
        <v>26.213592233009702</v>
      </c>
      <c r="AR176" s="135">
        <v>0</v>
      </c>
      <c r="AS176" s="135">
        <v>7.76699029126213</v>
      </c>
      <c r="AT176" s="135">
        <v>21.3592233009708</v>
      </c>
      <c r="AU176" s="135">
        <v>0</v>
      </c>
      <c r="AV176" s="135">
        <v>0</v>
      </c>
      <c r="AW176" s="135">
        <v>2.9126213592233</v>
      </c>
      <c r="AX176" s="135">
        <v>5.8252427184466</v>
      </c>
      <c r="AY176" s="135">
        <v>0</v>
      </c>
      <c r="AZ176" s="188">
        <f t="shared" si="33"/>
        <v>36.89320388349513</v>
      </c>
      <c r="BA176" s="60">
        <f t="shared" si="35"/>
        <v>1.7272727272727326</v>
      </c>
      <c r="BB176" s="127">
        <f t="shared" si="36"/>
        <v>2.8800000000000052</v>
      </c>
      <c r="BC176" s="57">
        <f t="shared" si="30"/>
        <v>69.90291262135914</v>
      </c>
      <c r="BD176" s="127">
        <f t="shared" si="37"/>
        <v>3.4587572815534005</v>
      </c>
      <c r="BE176" s="127">
        <f t="shared" si="29"/>
        <v>1.6842010711518796</v>
      </c>
      <c r="BF176" s="128">
        <v>2.725</v>
      </c>
      <c r="BG176" s="128">
        <v>9.284</v>
      </c>
      <c r="BH176" s="33">
        <v>0.104</v>
      </c>
      <c r="BI176" s="2">
        <v>33.37</v>
      </c>
      <c r="BJ176" s="2">
        <v>33.26</v>
      </c>
      <c r="BK176" s="2">
        <f t="shared" si="32"/>
        <v>33.315</v>
      </c>
      <c r="BL176" s="2">
        <v>7.92</v>
      </c>
      <c r="BM176" s="2">
        <v>9.87</v>
      </c>
      <c r="BN176" s="7">
        <f t="shared" si="38"/>
        <v>4526.494565217392</v>
      </c>
      <c r="BO176" s="1">
        <f t="shared" si="31"/>
        <v>12334.697690217394</v>
      </c>
    </row>
    <row r="177" spans="1:67" ht="12" customHeight="1">
      <c r="A177" s="167" t="s">
        <v>48</v>
      </c>
      <c r="B177" s="116" t="s">
        <v>565</v>
      </c>
      <c r="C177" s="49">
        <v>1</v>
      </c>
      <c r="D177" s="49">
        <v>1</v>
      </c>
      <c r="E177" s="37">
        <v>939</v>
      </c>
      <c r="F177" s="12">
        <v>0</v>
      </c>
      <c r="G177" s="1">
        <v>0</v>
      </c>
      <c r="H177" s="25">
        <v>0</v>
      </c>
      <c r="I177" s="25">
        <v>0</v>
      </c>
      <c r="J177" s="12">
        <v>0</v>
      </c>
      <c r="K177" s="1">
        <v>0</v>
      </c>
      <c r="L177" s="1">
        <v>0</v>
      </c>
      <c r="M177" s="12">
        <v>10</v>
      </c>
      <c r="N177" s="1">
        <v>0</v>
      </c>
      <c r="O177" s="12">
        <v>0</v>
      </c>
      <c r="P177" s="13">
        <v>0</v>
      </c>
      <c r="Q177" s="14">
        <v>0</v>
      </c>
      <c r="R177" s="8">
        <v>20</v>
      </c>
      <c r="S177" s="1">
        <v>0</v>
      </c>
      <c r="T177" s="17">
        <v>0</v>
      </c>
      <c r="U177" s="14">
        <v>0</v>
      </c>
      <c r="V177" s="11">
        <v>0</v>
      </c>
      <c r="W177" s="16">
        <v>0</v>
      </c>
      <c r="X177" s="17">
        <v>40</v>
      </c>
      <c r="Y177" s="13">
        <v>0</v>
      </c>
      <c r="Z177" s="15">
        <v>0</v>
      </c>
      <c r="AA177" s="16">
        <v>30</v>
      </c>
      <c r="AB177" s="1">
        <f>SUM(F177:AA177)</f>
        <v>100</v>
      </c>
      <c r="AC177" s="184">
        <v>0.2548852923148355</v>
      </c>
      <c r="AD177" s="184">
        <v>0.11437178856243985</v>
      </c>
      <c r="AE177" s="151">
        <v>2</v>
      </c>
      <c r="AF177" s="11">
        <v>5</v>
      </c>
      <c r="AG177" s="151" t="s">
        <v>555</v>
      </c>
      <c r="AH177" s="151">
        <v>2</v>
      </c>
      <c r="AI177" s="159">
        <v>939</v>
      </c>
      <c r="AJ177" s="176">
        <v>940.1</v>
      </c>
      <c r="AK177" s="176">
        <v>60</v>
      </c>
      <c r="AL177" s="176">
        <v>25</v>
      </c>
      <c r="AM177" s="176">
        <v>15</v>
      </c>
      <c r="AN177" s="133" t="s">
        <v>358</v>
      </c>
      <c r="AO177" s="134">
        <v>36.5853658536585</v>
      </c>
      <c r="AP177" s="134">
        <v>0</v>
      </c>
      <c r="AQ177" s="134">
        <v>21.1382113821138</v>
      </c>
      <c r="AR177" s="134">
        <v>0</v>
      </c>
      <c r="AS177" s="134">
        <v>4.8780487804878</v>
      </c>
      <c r="AT177" s="134">
        <v>34.1463414634146</v>
      </c>
      <c r="AU177" s="134">
        <v>0</v>
      </c>
      <c r="AV177" s="134">
        <v>0</v>
      </c>
      <c r="AW177" s="134">
        <v>1.6260162601626</v>
      </c>
      <c r="AX177" s="134">
        <v>0</v>
      </c>
      <c r="AY177" s="134">
        <v>1.6260162601626</v>
      </c>
      <c r="AZ177" s="188">
        <f t="shared" si="33"/>
        <v>27.642276422764198</v>
      </c>
      <c r="BA177" s="60">
        <f t="shared" si="35"/>
        <v>0.8095238095238094</v>
      </c>
      <c r="BB177" s="127">
        <f t="shared" si="36"/>
        <v>1.75</v>
      </c>
      <c r="BC177" s="57">
        <f t="shared" si="30"/>
        <v>62.6016260162601</v>
      </c>
      <c r="BD177" s="127">
        <f t="shared" si="37"/>
        <v>4.791</v>
      </c>
      <c r="BE177" s="127">
        <f t="shared" si="29"/>
        <v>0</v>
      </c>
      <c r="BF177" s="128">
        <v>2.735</v>
      </c>
      <c r="BG177" s="128">
        <v>4.791</v>
      </c>
      <c r="BH177" s="33">
        <v>0.092</v>
      </c>
      <c r="BI177" s="2">
        <v>34.29</v>
      </c>
      <c r="BJ177" s="2">
        <v>34.59</v>
      </c>
      <c r="BK177" s="2">
        <f t="shared" si="32"/>
        <v>34.44</v>
      </c>
      <c r="BL177" s="2">
        <v>6.9</v>
      </c>
      <c r="BM177" s="2">
        <v>8.8</v>
      </c>
      <c r="BN177" s="7">
        <f t="shared" si="38"/>
        <v>5432.17665615142</v>
      </c>
      <c r="BO177" s="1">
        <f t="shared" si="31"/>
        <v>14857.003154574131</v>
      </c>
    </row>
    <row r="178" spans="1:67" ht="12" customHeight="1">
      <c r="A178" s="167" t="s">
        <v>49</v>
      </c>
      <c r="B178" s="116" t="s">
        <v>565</v>
      </c>
      <c r="C178" s="49">
        <v>1</v>
      </c>
      <c r="D178" s="49">
        <v>0</v>
      </c>
      <c r="E178" s="37">
        <v>940.7</v>
      </c>
      <c r="F178" s="12">
        <v>0</v>
      </c>
      <c r="G178" s="1">
        <v>0</v>
      </c>
      <c r="H178" s="25">
        <v>0</v>
      </c>
      <c r="I178" s="25">
        <v>0</v>
      </c>
      <c r="J178" s="12">
        <v>0</v>
      </c>
      <c r="K178" s="1">
        <v>0</v>
      </c>
      <c r="L178" s="1">
        <v>0</v>
      </c>
      <c r="M178" s="12">
        <v>0</v>
      </c>
      <c r="N178" s="1">
        <v>0</v>
      </c>
      <c r="O178" s="12">
        <v>0</v>
      </c>
      <c r="P178" s="13">
        <v>0</v>
      </c>
      <c r="Q178" s="14">
        <v>0</v>
      </c>
      <c r="R178" s="8">
        <v>25</v>
      </c>
      <c r="S178" s="1">
        <v>0</v>
      </c>
      <c r="T178" s="17">
        <v>0</v>
      </c>
      <c r="U178" s="14">
        <v>0</v>
      </c>
      <c r="V178" s="11">
        <v>0</v>
      </c>
      <c r="W178" s="16">
        <v>0</v>
      </c>
      <c r="X178" s="17">
        <v>30</v>
      </c>
      <c r="Y178" s="13">
        <v>0</v>
      </c>
      <c r="Z178" s="15">
        <v>0</v>
      </c>
      <c r="AA178" s="16">
        <v>45</v>
      </c>
      <c r="AB178" s="1">
        <f>SUM(F178:AA178)</f>
        <v>100</v>
      </c>
      <c r="AC178" s="4"/>
      <c r="AD178" s="4"/>
      <c r="AE178" s="151">
        <v>1</v>
      </c>
      <c r="AF178" s="11">
        <v>4</v>
      </c>
      <c r="AG178" s="151" t="s">
        <v>555</v>
      </c>
      <c r="AH178" s="151">
        <v>2</v>
      </c>
      <c r="AI178" s="159">
        <v>940.7</v>
      </c>
      <c r="AJ178" s="176">
        <v>940.1</v>
      </c>
      <c r="AK178" s="176">
        <v>50</v>
      </c>
      <c r="AL178" s="176">
        <v>25</v>
      </c>
      <c r="AM178" s="176">
        <v>25</v>
      </c>
      <c r="AN178" s="114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88"/>
      <c r="BA178" s="60"/>
      <c r="BB178" s="127"/>
      <c r="BC178" s="57"/>
      <c r="BD178" s="127"/>
      <c r="BE178" s="127"/>
      <c r="BF178" s="128"/>
      <c r="BG178" s="128"/>
      <c r="BH178" s="33"/>
      <c r="BI178" s="2">
        <v>30.83</v>
      </c>
      <c r="BJ178" s="2">
        <v>30.85</v>
      </c>
      <c r="BK178" s="2">
        <f t="shared" si="32"/>
        <v>30.84</v>
      </c>
      <c r="BL178" s="2">
        <v>11.15</v>
      </c>
      <c r="BM178" s="2">
        <v>13.9</v>
      </c>
      <c r="BN178" s="7">
        <f t="shared" si="38"/>
        <v>2912.1813031161473</v>
      </c>
      <c r="BO178" s="1"/>
    </row>
    <row r="179" spans="1:67" ht="12" customHeight="1">
      <c r="A179" s="167" t="s">
        <v>50</v>
      </c>
      <c r="B179" s="116" t="s">
        <v>565</v>
      </c>
      <c r="C179" s="49">
        <v>1</v>
      </c>
      <c r="D179" s="49">
        <v>0</v>
      </c>
      <c r="E179" s="37">
        <v>942</v>
      </c>
      <c r="F179" s="12">
        <v>0</v>
      </c>
      <c r="G179" s="1">
        <v>0</v>
      </c>
      <c r="H179" s="25">
        <v>0</v>
      </c>
      <c r="I179" s="25">
        <v>0</v>
      </c>
      <c r="J179" s="12">
        <v>0</v>
      </c>
      <c r="K179" s="1">
        <v>0</v>
      </c>
      <c r="L179" s="1">
        <v>0</v>
      </c>
      <c r="M179" s="12">
        <v>5</v>
      </c>
      <c r="N179" s="1">
        <v>0</v>
      </c>
      <c r="O179" s="12">
        <v>0</v>
      </c>
      <c r="P179" s="13">
        <v>0</v>
      </c>
      <c r="Q179" s="14">
        <v>0</v>
      </c>
      <c r="R179" s="8">
        <v>10</v>
      </c>
      <c r="S179" s="1">
        <v>0</v>
      </c>
      <c r="T179" s="17">
        <v>0</v>
      </c>
      <c r="U179" s="14">
        <v>0</v>
      </c>
      <c r="V179" s="11">
        <v>5</v>
      </c>
      <c r="W179" s="16">
        <v>5</v>
      </c>
      <c r="X179" s="17">
        <v>50</v>
      </c>
      <c r="Y179" s="13">
        <v>0</v>
      </c>
      <c r="Z179" s="15">
        <v>0</v>
      </c>
      <c r="AA179" s="16">
        <v>25</v>
      </c>
      <c r="AB179" s="1">
        <f>SUM(F179:AA179)</f>
        <v>100</v>
      </c>
      <c r="AC179" s="186"/>
      <c r="AD179" s="186"/>
      <c r="AE179" s="151">
        <v>1</v>
      </c>
      <c r="AF179" s="11">
        <v>5</v>
      </c>
      <c r="AG179" s="151" t="s">
        <v>555</v>
      </c>
      <c r="AH179" s="151">
        <v>2</v>
      </c>
      <c r="AI179" s="159">
        <v>942</v>
      </c>
      <c r="AJ179" s="176">
        <v>941.75</v>
      </c>
      <c r="AK179" s="176">
        <v>60</v>
      </c>
      <c r="AL179" s="176">
        <v>25</v>
      </c>
      <c r="AM179" s="176">
        <v>15</v>
      </c>
      <c r="AN179" s="133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88"/>
      <c r="BA179" s="60"/>
      <c r="BB179" s="127"/>
      <c r="BC179" s="57"/>
      <c r="BD179" s="127"/>
      <c r="BE179" s="127"/>
      <c r="BF179" s="128"/>
      <c r="BG179" s="128"/>
      <c r="BH179" s="33"/>
      <c r="BI179" s="2"/>
      <c r="BJ179" s="2"/>
      <c r="BK179" s="2"/>
      <c r="BL179" s="2"/>
      <c r="BM179" s="2"/>
      <c r="BN179" s="7"/>
      <c r="BO179" s="1"/>
    </row>
    <row r="180" spans="1:67" ht="12" customHeight="1">
      <c r="A180" s="167" t="s">
        <v>51</v>
      </c>
      <c r="B180" s="116" t="s">
        <v>565</v>
      </c>
      <c r="C180" s="49">
        <v>1</v>
      </c>
      <c r="D180" s="49">
        <v>1</v>
      </c>
      <c r="E180" s="37">
        <v>943.9</v>
      </c>
      <c r="F180" s="12">
        <v>0</v>
      </c>
      <c r="G180" s="1">
        <v>0</v>
      </c>
      <c r="H180" s="25">
        <v>0</v>
      </c>
      <c r="I180" s="25">
        <v>0</v>
      </c>
      <c r="J180" s="12">
        <v>0</v>
      </c>
      <c r="K180" s="1">
        <v>0</v>
      </c>
      <c r="L180" s="1">
        <v>0</v>
      </c>
      <c r="M180" s="12">
        <v>40</v>
      </c>
      <c r="N180" s="1">
        <v>0</v>
      </c>
      <c r="O180" s="12">
        <v>0</v>
      </c>
      <c r="P180" s="13">
        <v>0</v>
      </c>
      <c r="Q180" s="14">
        <v>0</v>
      </c>
      <c r="R180" s="8">
        <v>20</v>
      </c>
      <c r="S180" s="1">
        <v>0</v>
      </c>
      <c r="T180" s="17">
        <v>0</v>
      </c>
      <c r="U180" s="14">
        <v>0</v>
      </c>
      <c r="V180" s="11">
        <v>0</v>
      </c>
      <c r="W180" s="16">
        <v>5</v>
      </c>
      <c r="X180" s="17">
        <v>35</v>
      </c>
      <c r="Y180" s="13">
        <v>0</v>
      </c>
      <c r="Z180" s="15">
        <v>0</v>
      </c>
      <c r="AA180" s="16">
        <v>0</v>
      </c>
      <c r="AB180" s="1">
        <f>SUM(F180:AA180)</f>
        <v>100</v>
      </c>
      <c r="AC180" s="184">
        <v>0.23723517858685594</v>
      </c>
      <c r="AD180" s="184">
        <v>0.11377335166874622</v>
      </c>
      <c r="AE180" s="151">
        <v>1</v>
      </c>
      <c r="AF180" s="11">
        <v>5</v>
      </c>
      <c r="AG180" s="151" t="s">
        <v>555</v>
      </c>
      <c r="AH180" s="151">
        <v>2</v>
      </c>
      <c r="AI180" s="159">
        <v>943.9</v>
      </c>
      <c r="AJ180" s="176">
        <v>943.94</v>
      </c>
      <c r="AK180" s="176">
        <v>85</v>
      </c>
      <c r="AL180" s="176">
        <v>7</v>
      </c>
      <c r="AM180" s="176">
        <v>13</v>
      </c>
      <c r="AN180" s="133" t="s">
        <v>503</v>
      </c>
      <c r="AO180" s="134">
        <v>13.0081300813008</v>
      </c>
      <c r="AP180" s="134">
        <v>0</v>
      </c>
      <c r="AQ180" s="134">
        <v>63.4146341463414</v>
      </c>
      <c r="AR180" s="134">
        <v>0</v>
      </c>
      <c r="AS180" s="134">
        <v>3.2520325203252</v>
      </c>
      <c r="AT180" s="134">
        <v>13.8211382113821</v>
      </c>
      <c r="AU180" s="134">
        <v>0</v>
      </c>
      <c r="AV180" s="134">
        <v>0</v>
      </c>
      <c r="AW180" s="134">
        <v>6.5040650406504</v>
      </c>
      <c r="AX180" s="134">
        <v>0</v>
      </c>
      <c r="AY180" s="134">
        <v>0</v>
      </c>
      <c r="AZ180" s="188">
        <f t="shared" si="33"/>
        <v>73.170731707317</v>
      </c>
      <c r="BA180" s="60">
        <f t="shared" si="35"/>
        <v>5.294117647058823</v>
      </c>
      <c r="BB180" s="127">
        <f>(AO180+AP180+AQ180+AS180)/(AT180+AU180+AW180)</f>
        <v>3.92</v>
      </c>
      <c r="BC180" s="57">
        <f t="shared" si="30"/>
        <v>79.6747967479674</v>
      </c>
      <c r="BD180" s="127">
        <f>BG180-AX180</f>
        <v>0.864</v>
      </c>
      <c r="BE180" s="127">
        <f t="shared" si="29"/>
        <v>0</v>
      </c>
      <c r="BF180" s="128">
        <v>2.708</v>
      </c>
      <c r="BG180" s="128">
        <v>0.864</v>
      </c>
      <c r="BH180" s="33">
        <v>0.009</v>
      </c>
      <c r="BI180" s="2">
        <v>34.77</v>
      </c>
      <c r="BJ180" s="2">
        <v>34.68</v>
      </c>
      <c r="BK180" s="2">
        <f t="shared" si="32"/>
        <v>34.725</v>
      </c>
      <c r="BL180" s="2">
        <v>7.92</v>
      </c>
      <c r="BM180" s="2">
        <v>9.6</v>
      </c>
      <c r="BN180" s="7">
        <f aca="true" t="shared" si="39" ref="BN180:BN214">(BK180/(BL180-$BL$2))*1000</f>
        <v>4718.070652173914</v>
      </c>
      <c r="BO180" s="1">
        <f t="shared" si="31"/>
        <v>12776.53532608696</v>
      </c>
    </row>
    <row r="181" spans="1:67" ht="12" customHeight="1">
      <c r="A181" s="167" t="s">
        <v>52</v>
      </c>
      <c r="B181" s="116" t="s">
        <v>565</v>
      </c>
      <c r="C181" s="49">
        <v>1</v>
      </c>
      <c r="D181" s="49">
        <v>1</v>
      </c>
      <c r="E181" s="37">
        <v>947.3</v>
      </c>
      <c r="F181" s="12">
        <v>0</v>
      </c>
      <c r="G181" s="1">
        <v>0</v>
      </c>
      <c r="H181" s="25">
        <v>0</v>
      </c>
      <c r="I181" s="25">
        <v>0</v>
      </c>
      <c r="J181" s="12">
        <v>0</v>
      </c>
      <c r="K181" s="1">
        <v>0</v>
      </c>
      <c r="L181" s="1">
        <v>0</v>
      </c>
      <c r="M181" s="12">
        <v>30</v>
      </c>
      <c r="N181" s="1">
        <v>0</v>
      </c>
      <c r="O181" s="12">
        <v>0</v>
      </c>
      <c r="P181" s="13">
        <v>0</v>
      </c>
      <c r="Q181" s="14">
        <v>0</v>
      </c>
      <c r="R181" s="8">
        <v>10</v>
      </c>
      <c r="S181" s="1">
        <v>0</v>
      </c>
      <c r="T181" s="17">
        <v>0</v>
      </c>
      <c r="U181" s="14">
        <v>0</v>
      </c>
      <c r="V181" s="11">
        <v>0</v>
      </c>
      <c r="W181" s="16">
        <v>0</v>
      </c>
      <c r="X181" s="17">
        <v>40</v>
      </c>
      <c r="Y181" s="13">
        <v>0</v>
      </c>
      <c r="Z181" s="15">
        <v>0</v>
      </c>
      <c r="AA181" s="16">
        <v>20</v>
      </c>
      <c r="AB181" s="1">
        <f>SUM(F181:AA181)</f>
        <v>100</v>
      </c>
      <c r="AC181" s="184">
        <v>0.23828548159925841</v>
      </c>
      <c r="AD181" s="184">
        <v>0.2189679509175379</v>
      </c>
      <c r="AE181" s="151">
        <v>1</v>
      </c>
      <c r="AF181" s="11">
        <v>5</v>
      </c>
      <c r="AG181" s="151" t="s">
        <v>555</v>
      </c>
      <c r="AH181" s="151">
        <v>2</v>
      </c>
      <c r="AI181" s="159">
        <v>947.3</v>
      </c>
      <c r="AJ181" s="176">
        <v>947.57</v>
      </c>
      <c r="AK181" s="176">
        <v>85</v>
      </c>
      <c r="AL181" s="176">
        <v>5</v>
      </c>
      <c r="AM181" s="176">
        <v>13</v>
      </c>
      <c r="AN181" s="133" t="s">
        <v>504</v>
      </c>
      <c r="AO181" s="134">
        <v>25.149700598802298</v>
      </c>
      <c r="AP181" s="134">
        <v>0</v>
      </c>
      <c r="AQ181" s="134">
        <v>46.1077844311377</v>
      </c>
      <c r="AR181" s="134">
        <v>0</v>
      </c>
      <c r="AS181" s="134">
        <v>4.19161676646706</v>
      </c>
      <c r="AT181" s="134">
        <v>11.9760479041916</v>
      </c>
      <c r="AU181" s="134">
        <v>0</v>
      </c>
      <c r="AV181" s="134">
        <v>0</v>
      </c>
      <c r="AW181" s="134">
        <v>12.574850299401099</v>
      </c>
      <c r="AX181" s="134">
        <v>0</v>
      </c>
      <c r="AY181" s="134">
        <v>0</v>
      </c>
      <c r="AZ181" s="188">
        <f t="shared" si="33"/>
        <v>62.874251497005865</v>
      </c>
      <c r="BA181" s="60">
        <f t="shared" si="35"/>
        <v>5.2499999999999964</v>
      </c>
      <c r="BB181" s="127">
        <f>(AO181+AP181+AQ181+AS181)/(AT181+AU181+AW181)</f>
        <v>3.0731707317073265</v>
      </c>
      <c r="BC181" s="57">
        <f t="shared" si="30"/>
        <v>75.44910179640706</v>
      </c>
      <c r="BD181" s="127">
        <f>BG181-AX181</f>
        <v>1.347</v>
      </c>
      <c r="BE181" s="127">
        <f t="shared" si="29"/>
        <v>0</v>
      </c>
      <c r="BF181" s="128">
        <v>2.713</v>
      </c>
      <c r="BG181" s="128">
        <v>1.347</v>
      </c>
      <c r="BH181" s="33">
        <v>0.006</v>
      </c>
      <c r="BI181" s="2">
        <v>34.45</v>
      </c>
      <c r="BJ181" s="2">
        <v>34.38</v>
      </c>
      <c r="BK181" s="2">
        <f t="shared" si="32"/>
        <v>34.415000000000006</v>
      </c>
      <c r="BL181" s="2">
        <v>6.92</v>
      </c>
      <c r="BM181" s="2">
        <v>8.4</v>
      </c>
      <c r="BN181" s="7">
        <f t="shared" si="39"/>
        <v>5411.16352201258</v>
      </c>
      <c r="BO181" s="1">
        <f t="shared" si="31"/>
        <v>14680.48663522013</v>
      </c>
    </row>
    <row r="182" spans="1:67" ht="12" customHeight="1">
      <c r="A182" s="167" t="s">
        <v>53</v>
      </c>
      <c r="B182" s="116" t="s">
        <v>565</v>
      </c>
      <c r="C182" s="49">
        <v>0</v>
      </c>
      <c r="D182" s="49">
        <v>1</v>
      </c>
      <c r="E182" s="37">
        <v>950.5</v>
      </c>
      <c r="F182" s="12"/>
      <c r="G182" s="1"/>
      <c r="H182" s="25"/>
      <c r="I182" s="25"/>
      <c r="J182" s="12"/>
      <c r="K182" s="1"/>
      <c r="L182" s="1"/>
      <c r="M182" s="12"/>
      <c r="N182" s="1"/>
      <c r="O182" s="12"/>
      <c r="P182" s="13"/>
      <c r="Q182" s="14"/>
      <c r="R182" s="8"/>
      <c r="S182" s="1"/>
      <c r="T182" s="17"/>
      <c r="U182" s="14"/>
      <c r="V182" s="11"/>
      <c r="W182" s="16"/>
      <c r="X182" s="17"/>
      <c r="Y182" s="13"/>
      <c r="Z182" s="15"/>
      <c r="AA182" s="16"/>
      <c r="AB182" s="1"/>
      <c r="AC182" s="4"/>
      <c r="AD182" s="4"/>
      <c r="AE182" s="151">
        <v>1</v>
      </c>
      <c r="AF182" s="11">
        <v>1</v>
      </c>
      <c r="AG182" s="161" t="s">
        <v>545</v>
      </c>
      <c r="AH182" s="161">
        <v>1</v>
      </c>
      <c r="AI182" s="159">
        <v>950.5</v>
      </c>
      <c r="AJ182" s="176">
        <v>950.25</v>
      </c>
      <c r="AK182" s="176">
        <v>72</v>
      </c>
      <c r="AL182" s="176">
        <v>5</v>
      </c>
      <c r="AM182" s="176">
        <v>24</v>
      </c>
      <c r="AN182" s="114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88"/>
      <c r="BA182" s="60"/>
      <c r="BB182" s="127"/>
      <c r="BC182" s="57"/>
      <c r="BD182" s="127"/>
      <c r="BE182" s="127"/>
      <c r="BF182" s="128"/>
      <c r="BG182" s="128"/>
      <c r="BH182" s="33"/>
      <c r="BI182" s="2">
        <v>30.64</v>
      </c>
      <c r="BJ182" s="2">
        <v>30.6</v>
      </c>
      <c r="BK182" s="2">
        <f t="shared" si="32"/>
        <v>30.62</v>
      </c>
      <c r="BL182" s="2">
        <v>10.9</v>
      </c>
      <c r="BM182" s="2">
        <v>13.85</v>
      </c>
      <c r="BN182" s="7">
        <f t="shared" si="39"/>
        <v>2961.315280464217</v>
      </c>
      <c r="BO182" s="1"/>
    </row>
    <row r="183" spans="1:67" ht="12" customHeight="1">
      <c r="A183" s="167" t="s">
        <v>54</v>
      </c>
      <c r="B183" s="116" t="s">
        <v>565</v>
      </c>
      <c r="C183" s="49">
        <v>1</v>
      </c>
      <c r="D183" s="49">
        <v>0</v>
      </c>
      <c r="E183" s="37">
        <v>953.2</v>
      </c>
      <c r="F183" s="12">
        <v>0</v>
      </c>
      <c r="G183" s="1">
        <v>0</v>
      </c>
      <c r="H183" s="25">
        <v>0</v>
      </c>
      <c r="I183" s="25">
        <v>0</v>
      </c>
      <c r="J183" s="12">
        <v>0</v>
      </c>
      <c r="K183" s="1">
        <v>0</v>
      </c>
      <c r="L183" s="1">
        <v>0</v>
      </c>
      <c r="M183" s="12">
        <v>0</v>
      </c>
      <c r="N183" s="1">
        <v>0</v>
      </c>
      <c r="O183" s="12">
        <v>55</v>
      </c>
      <c r="P183" s="13">
        <v>0</v>
      </c>
      <c r="Q183" s="14">
        <v>0</v>
      </c>
      <c r="R183" s="8">
        <v>0</v>
      </c>
      <c r="S183" s="1">
        <v>0</v>
      </c>
      <c r="T183" s="17">
        <v>0</v>
      </c>
      <c r="U183" s="14">
        <v>0</v>
      </c>
      <c r="V183" s="11">
        <v>0</v>
      </c>
      <c r="W183" s="16">
        <v>0</v>
      </c>
      <c r="X183" s="17">
        <v>30</v>
      </c>
      <c r="Y183" s="13">
        <v>0</v>
      </c>
      <c r="Z183" s="15">
        <v>0</v>
      </c>
      <c r="AA183" s="16">
        <v>15</v>
      </c>
      <c r="AB183" s="1">
        <f>SUM(F183:AA183)</f>
        <v>100</v>
      </c>
      <c r="AC183" s="4"/>
      <c r="AD183" s="4"/>
      <c r="AE183" s="151">
        <v>1</v>
      </c>
      <c r="AF183" s="11">
        <v>1</v>
      </c>
      <c r="AG183" s="161" t="s">
        <v>545</v>
      </c>
      <c r="AH183" s="161">
        <v>1</v>
      </c>
      <c r="AI183" s="159">
        <v>953.2</v>
      </c>
      <c r="AJ183" s="176">
        <v>953.47</v>
      </c>
      <c r="AK183" s="176">
        <v>60</v>
      </c>
      <c r="AL183" s="176">
        <v>6</v>
      </c>
      <c r="AM183" s="176">
        <v>36</v>
      </c>
      <c r="AN183" s="114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88"/>
      <c r="BA183" s="60"/>
      <c r="BB183" s="127"/>
      <c r="BC183" s="57"/>
      <c r="BD183" s="127"/>
      <c r="BE183" s="127"/>
      <c r="BF183" s="128"/>
      <c r="BG183" s="128"/>
      <c r="BH183" s="33"/>
      <c r="BI183" s="2">
        <v>33.91</v>
      </c>
      <c r="BJ183" s="2">
        <v>33.96</v>
      </c>
      <c r="BK183" s="2">
        <f t="shared" si="32"/>
        <v>33.935</v>
      </c>
      <c r="BL183" s="2">
        <v>11.5</v>
      </c>
      <c r="BM183" s="2">
        <v>14.3</v>
      </c>
      <c r="BN183" s="7">
        <f t="shared" si="39"/>
        <v>3101.919561243145</v>
      </c>
      <c r="BO183" s="1"/>
    </row>
    <row r="184" spans="1:67" ht="12" customHeight="1">
      <c r="A184" s="167" t="s">
        <v>55</v>
      </c>
      <c r="B184" s="116" t="s">
        <v>565</v>
      </c>
      <c r="C184" s="49">
        <v>1</v>
      </c>
      <c r="D184" s="49">
        <v>1</v>
      </c>
      <c r="E184" s="37">
        <v>955.3</v>
      </c>
      <c r="F184" s="12">
        <v>0</v>
      </c>
      <c r="G184" s="1">
        <v>0</v>
      </c>
      <c r="H184" s="1">
        <v>0</v>
      </c>
      <c r="I184" s="1">
        <v>0</v>
      </c>
      <c r="J184" s="12">
        <v>0</v>
      </c>
      <c r="K184" s="1">
        <v>0</v>
      </c>
      <c r="L184" s="1">
        <v>0</v>
      </c>
      <c r="M184" s="12">
        <v>0</v>
      </c>
      <c r="N184" s="1">
        <v>0</v>
      </c>
      <c r="O184" s="12">
        <v>60</v>
      </c>
      <c r="P184" s="13">
        <v>0</v>
      </c>
      <c r="Q184" s="14">
        <v>0</v>
      </c>
      <c r="R184" s="8">
        <v>0</v>
      </c>
      <c r="S184" s="1">
        <v>0</v>
      </c>
      <c r="T184" s="17">
        <v>0</v>
      </c>
      <c r="U184" s="14">
        <v>0</v>
      </c>
      <c r="V184" s="11">
        <v>0</v>
      </c>
      <c r="W184" s="16">
        <v>0</v>
      </c>
      <c r="X184" s="17">
        <v>20</v>
      </c>
      <c r="Y184" s="13">
        <v>0</v>
      </c>
      <c r="Z184" s="15">
        <v>0</v>
      </c>
      <c r="AA184" s="16">
        <v>20</v>
      </c>
      <c r="AB184" s="1">
        <f>SUM(F184:AA184)</f>
        <v>100</v>
      </c>
      <c r="AC184" s="4"/>
      <c r="AD184" s="4"/>
      <c r="AE184" s="151">
        <v>1</v>
      </c>
      <c r="AF184" s="11">
        <v>1</v>
      </c>
      <c r="AG184" s="161" t="s">
        <v>545</v>
      </c>
      <c r="AH184" s="161">
        <v>1</v>
      </c>
      <c r="AI184" s="159">
        <v>955.3</v>
      </c>
      <c r="AJ184" s="176">
        <v>954.75</v>
      </c>
      <c r="AK184" s="176">
        <v>72</v>
      </c>
      <c r="AL184" s="176">
        <v>5</v>
      </c>
      <c r="AM184" s="176">
        <v>26</v>
      </c>
      <c r="AN184" s="114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88"/>
      <c r="BA184" s="60"/>
      <c r="BB184" s="127"/>
      <c r="BC184" s="57"/>
      <c r="BD184" s="127"/>
      <c r="BE184" s="127"/>
      <c r="BF184" s="128">
        <v>2.716</v>
      </c>
      <c r="BG184" s="128">
        <v>5.617</v>
      </c>
      <c r="BH184" s="33">
        <v>0.033</v>
      </c>
      <c r="BI184" s="2">
        <v>32.02</v>
      </c>
      <c r="BJ184" s="2">
        <v>31.93</v>
      </c>
      <c r="BK184" s="2">
        <f t="shared" si="32"/>
        <v>31.975</v>
      </c>
      <c r="BL184" s="2">
        <v>7.85</v>
      </c>
      <c r="BM184" s="2">
        <v>9.8</v>
      </c>
      <c r="BN184" s="7">
        <f t="shared" si="39"/>
        <v>4386.145404663924</v>
      </c>
      <c r="BO184" s="1">
        <f t="shared" si="31"/>
        <v>11912.770919067218</v>
      </c>
    </row>
    <row r="185" spans="1:67" ht="12" customHeight="1">
      <c r="A185" s="167" t="s">
        <v>56</v>
      </c>
      <c r="B185" s="116" t="s">
        <v>565</v>
      </c>
      <c r="C185" s="49">
        <v>1</v>
      </c>
      <c r="D185" s="49">
        <v>0</v>
      </c>
      <c r="E185" s="37">
        <v>957.2</v>
      </c>
      <c r="F185" s="12">
        <v>0</v>
      </c>
      <c r="G185" s="1">
        <v>0</v>
      </c>
      <c r="H185" s="1">
        <v>0</v>
      </c>
      <c r="I185" s="1">
        <v>0</v>
      </c>
      <c r="J185" s="12">
        <v>0</v>
      </c>
      <c r="K185" s="1">
        <v>0</v>
      </c>
      <c r="L185" s="1">
        <v>0</v>
      </c>
      <c r="M185" s="12">
        <v>0</v>
      </c>
      <c r="N185" s="1">
        <v>0</v>
      </c>
      <c r="O185" s="12">
        <v>50</v>
      </c>
      <c r="P185" s="13">
        <v>0</v>
      </c>
      <c r="Q185" s="14">
        <v>0</v>
      </c>
      <c r="R185" s="8">
        <v>0</v>
      </c>
      <c r="S185" s="1">
        <v>0</v>
      </c>
      <c r="T185" s="17">
        <v>0</v>
      </c>
      <c r="U185" s="14">
        <v>0</v>
      </c>
      <c r="V185" s="11">
        <v>0</v>
      </c>
      <c r="W185" s="16">
        <v>0</v>
      </c>
      <c r="X185" s="17">
        <v>15</v>
      </c>
      <c r="Y185" s="13">
        <v>0</v>
      </c>
      <c r="Z185" s="15">
        <v>0</v>
      </c>
      <c r="AA185" s="16">
        <v>35</v>
      </c>
      <c r="AB185" s="1">
        <f>SUM(F185:AA185)</f>
        <v>100</v>
      </c>
      <c r="AC185" s="4"/>
      <c r="AD185" s="4"/>
      <c r="AE185" s="151">
        <v>3</v>
      </c>
      <c r="AF185" s="11">
        <v>1</v>
      </c>
      <c r="AG185" s="161" t="s">
        <v>545</v>
      </c>
      <c r="AH185" s="161">
        <v>1</v>
      </c>
      <c r="AI185" s="159">
        <v>957.2</v>
      </c>
      <c r="AJ185" s="176">
        <v>958.72</v>
      </c>
      <c r="AK185" s="176">
        <v>40</v>
      </c>
      <c r="AL185" s="176">
        <v>12</v>
      </c>
      <c r="AM185" s="176">
        <v>52</v>
      </c>
      <c r="AN185" s="114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88"/>
      <c r="BA185" s="60"/>
      <c r="BB185" s="127"/>
      <c r="BC185" s="57"/>
      <c r="BD185" s="127"/>
      <c r="BE185" s="127"/>
      <c r="BF185" s="128"/>
      <c r="BG185" s="128"/>
      <c r="BH185" s="33"/>
      <c r="BI185" s="2">
        <v>29.6</v>
      </c>
      <c r="BJ185" s="2">
        <v>29.63</v>
      </c>
      <c r="BK185" s="2">
        <f t="shared" si="32"/>
        <v>29.615000000000002</v>
      </c>
      <c r="BL185" s="2">
        <v>12.6</v>
      </c>
      <c r="BM185" s="2">
        <v>14.85</v>
      </c>
      <c r="BN185" s="7">
        <f t="shared" si="39"/>
        <v>2459.717607973422</v>
      </c>
      <c r="BO185" s="1"/>
    </row>
    <row r="186" spans="1:67" ht="12" customHeight="1">
      <c r="A186" s="167" t="s">
        <v>57</v>
      </c>
      <c r="B186" s="116" t="s">
        <v>565</v>
      </c>
      <c r="C186" s="49">
        <v>1</v>
      </c>
      <c r="D186" s="49">
        <v>1</v>
      </c>
      <c r="E186" s="37">
        <v>960</v>
      </c>
      <c r="F186" s="12">
        <v>0</v>
      </c>
      <c r="G186" s="1">
        <v>0</v>
      </c>
      <c r="H186" s="1">
        <v>0</v>
      </c>
      <c r="I186" s="1">
        <v>0</v>
      </c>
      <c r="J186" s="12">
        <v>0</v>
      </c>
      <c r="K186" s="1">
        <v>0</v>
      </c>
      <c r="L186" s="1">
        <v>0</v>
      </c>
      <c r="M186" s="12">
        <v>0</v>
      </c>
      <c r="N186" s="1">
        <v>0</v>
      </c>
      <c r="O186" s="12">
        <v>90</v>
      </c>
      <c r="P186" s="13">
        <v>0</v>
      </c>
      <c r="Q186" s="14">
        <v>0</v>
      </c>
      <c r="R186" s="8">
        <v>0</v>
      </c>
      <c r="S186" s="1">
        <v>0</v>
      </c>
      <c r="T186" s="17">
        <v>0</v>
      </c>
      <c r="U186" s="14">
        <v>0</v>
      </c>
      <c r="V186" s="11">
        <v>0</v>
      </c>
      <c r="W186" s="16">
        <v>0</v>
      </c>
      <c r="X186" s="17">
        <v>5</v>
      </c>
      <c r="Y186" s="13">
        <v>0</v>
      </c>
      <c r="Z186" s="15">
        <v>0</v>
      </c>
      <c r="AA186" s="16">
        <v>5</v>
      </c>
      <c r="AB186" s="1">
        <f>SUM(F186:AA186)</f>
        <v>100</v>
      </c>
      <c r="AC186" s="4"/>
      <c r="AD186" s="4"/>
      <c r="AE186" s="151">
        <v>2</v>
      </c>
      <c r="AF186" s="11">
        <v>1</v>
      </c>
      <c r="AG186" s="161" t="s">
        <v>545</v>
      </c>
      <c r="AH186" s="161">
        <v>1</v>
      </c>
      <c r="AI186" s="159">
        <v>960</v>
      </c>
      <c r="AJ186" s="176">
        <v>958.72</v>
      </c>
      <c r="AK186" s="176">
        <v>40</v>
      </c>
      <c r="AL186" s="176">
        <v>12</v>
      </c>
      <c r="AM186" s="176">
        <v>52</v>
      </c>
      <c r="AN186" s="114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88"/>
      <c r="BA186" s="60"/>
      <c r="BB186" s="127"/>
      <c r="BC186" s="57"/>
      <c r="BD186" s="127"/>
      <c r="BE186" s="127"/>
      <c r="BF186" s="128">
        <v>2.727</v>
      </c>
      <c r="BG186" s="128">
        <v>11.707</v>
      </c>
      <c r="BH186" s="33">
        <v>0.534</v>
      </c>
      <c r="BI186" s="2">
        <v>35.69</v>
      </c>
      <c r="BJ186" s="2">
        <v>35.95</v>
      </c>
      <c r="BK186" s="2">
        <f t="shared" si="32"/>
        <v>35.82</v>
      </c>
      <c r="BL186" s="2">
        <v>12.15</v>
      </c>
      <c r="BM186" s="2">
        <v>14.45</v>
      </c>
      <c r="BN186" s="7">
        <f t="shared" si="39"/>
        <v>3090.5953408110445</v>
      </c>
      <c r="BO186" s="1">
        <f t="shared" si="31"/>
        <v>8428.053494391717</v>
      </c>
    </row>
    <row r="187" spans="1:67" ht="12" customHeight="1">
      <c r="A187" s="167" t="s">
        <v>58</v>
      </c>
      <c r="B187" s="116" t="s">
        <v>565</v>
      </c>
      <c r="C187" s="49">
        <v>1</v>
      </c>
      <c r="D187" s="49">
        <v>1</v>
      </c>
      <c r="E187" s="37">
        <v>963.8</v>
      </c>
      <c r="F187" s="12">
        <v>0</v>
      </c>
      <c r="G187" s="1">
        <v>0</v>
      </c>
      <c r="H187" s="1">
        <v>10</v>
      </c>
      <c r="I187" s="1">
        <v>0</v>
      </c>
      <c r="J187" s="12">
        <v>0</v>
      </c>
      <c r="K187" s="1">
        <v>10</v>
      </c>
      <c r="L187" s="1">
        <v>0</v>
      </c>
      <c r="M187" s="12">
        <v>0</v>
      </c>
      <c r="N187" s="1">
        <v>5</v>
      </c>
      <c r="O187" s="12">
        <v>0</v>
      </c>
      <c r="P187" s="13">
        <v>0</v>
      </c>
      <c r="Q187" s="14">
        <v>0</v>
      </c>
      <c r="R187" s="8">
        <v>0</v>
      </c>
      <c r="S187" s="1">
        <v>0</v>
      </c>
      <c r="T187" s="17">
        <v>0</v>
      </c>
      <c r="U187" s="14">
        <v>0</v>
      </c>
      <c r="V187" s="11">
        <v>0</v>
      </c>
      <c r="W187" s="16">
        <v>5</v>
      </c>
      <c r="X187" s="17">
        <v>40</v>
      </c>
      <c r="Y187" s="13">
        <v>0</v>
      </c>
      <c r="Z187" s="15">
        <v>0</v>
      </c>
      <c r="AA187" s="16">
        <v>30</v>
      </c>
      <c r="AB187" s="1">
        <f>SUM(F187:AA187)</f>
        <v>100</v>
      </c>
      <c r="AC187" s="184">
        <v>0.6898782866459515</v>
      </c>
      <c r="AD187" s="184">
        <v>1.1899774466914954</v>
      </c>
      <c r="AE187" s="151">
        <v>2</v>
      </c>
      <c r="AF187" s="11">
        <v>5</v>
      </c>
      <c r="AG187" s="151" t="s">
        <v>554</v>
      </c>
      <c r="AH187" s="151">
        <v>2</v>
      </c>
      <c r="AI187" s="159">
        <v>963.8</v>
      </c>
      <c r="AJ187" s="176">
        <v>962.88</v>
      </c>
      <c r="AK187" s="176">
        <v>72</v>
      </c>
      <c r="AL187" s="176">
        <v>12</v>
      </c>
      <c r="AM187" s="176">
        <v>16</v>
      </c>
      <c r="AN187" s="133" t="s">
        <v>505</v>
      </c>
      <c r="AO187" s="134">
        <v>18.8118811881188</v>
      </c>
      <c r="AP187" s="134">
        <v>0</v>
      </c>
      <c r="AQ187" s="134">
        <v>42.5742574257425</v>
      </c>
      <c r="AR187" s="134">
        <v>0</v>
      </c>
      <c r="AS187" s="134">
        <v>4.9504950495049505</v>
      </c>
      <c r="AT187" s="134">
        <v>20.7920792079207</v>
      </c>
      <c r="AU187" s="134">
        <v>0</v>
      </c>
      <c r="AV187" s="134">
        <v>0</v>
      </c>
      <c r="AW187" s="134">
        <v>12.8712871287128</v>
      </c>
      <c r="AX187" s="134">
        <v>0</v>
      </c>
      <c r="AY187" s="134">
        <v>0</v>
      </c>
      <c r="AZ187" s="188">
        <f t="shared" si="33"/>
        <v>60.396039603960254</v>
      </c>
      <c r="BA187" s="60">
        <f t="shared" si="35"/>
        <v>2.904761904761911</v>
      </c>
      <c r="BB187" s="127">
        <f>(AO187+AP187+AQ187+AS187)/(AT187+AU187+AW187)</f>
        <v>1.9705882352941249</v>
      </c>
      <c r="BC187" s="57">
        <f t="shared" si="30"/>
        <v>66.33663366336626</v>
      </c>
      <c r="BD187" s="127">
        <f aca="true" t="shared" si="40" ref="BD187:BD196">BG187-AX187</f>
        <v>5.755</v>
      </c>
      <c r="BE187" s="127">
        <f t="shared" si="29"/>
        <v>0</v>
      </c>
      <c r="BF187" s="128">
        <v>2.724</v>
      </c>
      <c r="BG187" s="128">
        <v>5.755</v>
      </c>
      <c r="BH187" s="33">
        <v>0.015</v>
      </c>
      <c r="BI187" s="2">
        <v>34.67</v>
      </c>
      <c r="BJ187" s="2">
        <v>34.85</v>
      </c>
      <c r="BK187" s="2">
        <f t="shared" si="32"/>
        <v>34.760000000000005</v>
      </c>
      <c r="BL187" s="2">
        <v>8.25</v>
      </c>
      <c r="BM187" s="2">
        <v>10.25</v>
      </c>
      <c r="BN187" s="7">
        <f t="shared" si="39"/>
        <v>4520.156046814045</v>
      </c>
      <c r="BO187" s="1">
        <f t="shared" si="31"/>
        <v>12312.90507152146</v>
      </c>
    </row>
    <row r="188" spans="1:67" ht="12" customHeight="1">
      <c r="A188" s="167" t="s">
        <v>59</v>
      </c>
      <c r="B188" s="116" t="s">
        <v>565</v>
      </c>
      <c r="C188" s="49">
        <v>1</v>
      </c>
      <c r="D188" s="49">
        <v>1</v>
      </c>
      <c r="E188" s="37">
        <v>966.6</v>
      </c>
      <c r="F188" s="12">
        <v>0</v>
      </c>
      <c r="G188" s="1">
        <v>0</v>
      </c>
      <c r="H188" s="1">
        <v>0</v>
      </c>
      <c r="I188" s="1">
        <v>0</v>
      </c>
      <c r="J188" s="12">
        <v>0</v>
      </c>
      <c r="K188" s="1">
        <v>10</v>
      </c>
      <c r="L188" s="1">
        <v>0</v>
      </c>
      <c r="M188" s="12">
        <v>0</v>
      </c>
      <c r="N188" s="1">
        <v>10</v>
      </c>
      <c r="O188" s="12">
        <v>60</v>
      </c>
      <c r="P188" s="13">
        <v>0</v>
      </c>
      <c r="Q188" s="14">
        <v>0</v>
      </c>
      <c r="R188" s="8">
        <v>0</v>
      </c>
      <c r="S188" s="1">
        <v>0</v>
      </c>
      <c r="T188" s="17">
        <v>0</v>
      </c>
      <c r="U188" s="14">
        <v>0</v>
      </c>
      <c r="V188" s="11">
        <v>0</v>
      </c>
      <c r="W188" s="16">
        <v>0</v>
      </c>
      <c r="X188" s="17">
        <v>10</v>
      </c>
      <c r="Y188" s="13">
        <v>0</v>
      </c>
      <c r="Z188" s="15">
        <v>0</v>
      </c>
      <c r="AA188" s="16">
        <v>10</v>
      </c>
      <c r="AB188" s="1">
        <f>SUM(F188:AA188)</f>
        <v>100</v>
      </c>
      <c r="AC188" s="186"/>
      <c r="AD188" s="186"/>
      <c r="AE188" s="151">
        <v>2</v>
      </c>
      <c r="AF188" s="11">
        <v>1</v>
      </c>
      <c r="AG188" s="190" t="s">
        <v>545</v>
      </c>
      <c r="AH188" s="190">
        <v>1</v>
      </c>
      <c r="AI188" s="159">
        <v>966.6</v>
      </c>
      <c r="AJ188" s="176">
        <v>966.71</v>
      </c>
      <c r="AK188" s="176">
        <v>66</v>
      </c>
      <c r="AL188" s="176">
        <v>5</v>
      </c>
      <c r="AM188" s="176">
        <v>32</v>
      </c>
      <c r="AN188" s="114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88"/>
      <c r="BA188" s="60"/>
      <c r="BB188" s="127"/>
      <c r="BC188" s="57"/>
      <c r="BD188" s="127"/>
      <c r="BE188" s="127"/>
      <c r="BF188" s="128">
        <v>2.702</v>
      </c>
      <c r="BG188" s="128">
        <v>0.841</v>
      </c>
      <c r="BH188" s="33">
        <v>0.002</v>
      </c>
      <c r="BI188" s="2">
        <v>29</v>
      </c>
      <c r="BJ188" s="2">
        <v>28.71</v>
      </c>
      <c r="BK188" s="2">
        <f t="shared" si="32"/>
        <v>28.855</v>
      </c>
      <c r="BL188" s="2">
        <v>5.9</v>
      </c>
      <c r="BM188" s="2">
        <v>7.82</v>
      </c>
      <c r="BN188" s="7">
        <f t="shared" si="39"/>
        <v>5403.558052434457</v>
      </c>
      <c r="BO188" s="1">
        <f t="shared" si="31"/>
        <v>14600.413857677902</v>
      </c>
    </row>
    <row r="189" spans="1:67" ht="12" customHeight="1">
      <c r="A189" s="167" t="s">
        <v>60</v>
      </c>
      <c r="B189" s="116" t="s">
        <v>565</v>
      </c>
      <c r="C189" s="49">
        <v>1</v>
      </c>
      <c r="D189" s="49">
        <v>1</v>
      </c>
      <c r="E189" s="37">
        <v>967.3</v>
      </c>
      <c r="F189" s="12">
        <v>0</v>
      </c>
      <c r="G189" s="1">
        <v>0</v>
      </c>
      <c r="H189" s="1">
        <v>10</v>
      </c>
      <c r="I189" s="1">
        <v>0</v>
      </c>
      <c r="J189" s="12">
        <v>0</v>
      </c>
      <c r="K189" s="1">
        <v>10</v>
      </c>
      <c r="L189" s="1">
        <v>0</v>
      </c>
      <c r="M189" s="12">
        <v>15</v>
      </c>
      <c r="N189" s="1">
        <v>0</v>
      </c>
      <c r="O189" s="12">
        <v>15</v>
      </c>
      <c r="P189" s="13">
        <v>0</v>
      </c>
      <c r="Q189" s="14">
        <v>0</v>
      </c>
      <c r="R189" s="8">
        <v>0</v>
      </c>
      <c r="S189" s="1">
        <v>0</v>
      </c>
      <c r="T189" s="17">
        <v>0</v>
      </c>
      <c r="U189" s="14">
        <v>0</v>
      </c>
      <c r="V189" s="11">
        <v>0</v>
      </c>
      <c r="W189" s="16">
        <v>5</v>
      </c>
      <c r="X189" s="17">
        <v>15</v>
      </c>
      <c r="Y189" s="13">
        <v>0</v>
      </c>
      <c r="Z189" s="15">
        <v>0</v>
      </c>
      <c r="AA189" s="16">
        <v>30</v>
      </c>
      <c r="AB189" s="1">
        <f>SUM(F189:AA189)</f>
        <v>100</v>
      </c>
      <c r="AC189" s="184">
        <v>0.5852832020474723</v>
      </c>
      <c r="AD189" s="184">
        <v>0.4042008154309816</v>
      </c>
      <c r="AE189" s="151">
        <v>2</v>
      </c>
      <c r="AF189" s="189">
        <v>1</v>
      </c>
      <c r="AG189" s="192" t="s">
        <v>545</v>
      </c>
      <c r="AH189" s="192">
        <v>1</v>
      </c>
      <c r="AI189" s="159">
        <v>967.3</v>
      </c>
      <c r="AJ189" s="176">
        <v>966.71</v>
      </c>
      <c r="AK189" s="176">
        <v>66</v>
      </c>
      <c r="AL189" s="176">
        <v>5</v>
      </c>
      <c r="AM189" s="176">
        <v>32</v>
      </c>
      <c r="AN189" s="133" t="s">
        <v>506</v>
      </c>
      <c r="AO189" s="134">
        <v>26.9230769230769</v>
      </c>
      <c r="AP189" s="134">
        <v>0</v>
      </c>
      <c r="AQ189" s="134">
        <v>49.0384615384615</v>
      </c>
      <c r="AR189" s="134">
        <v>0</v>
      </c>
      <c r="AS189" s="134">
        <v>0.9615384615384611</v>
      </c>
      <c r="AT189" s="134">
        <v>8.65384615384615</v>
      </c>
      <c r="AU189" s="134">
        <v>0</v>
      </c>
      <c r="AV189" s="134">
        <v>0</v>
      </c>
      <c r="AW189" s="134">
        <v>10.576923076923</v>
      </c>
      <c r="AX189" s="134">
        <v>0</v>
      </c>
      <c r="AY189" s="134">
        <v>3.84615384615384</v>
      </c>
      <c r="AZ189" s="188">
        <f t="shared" si="33"/>
        <v>60.57692307692296</v>
      </c>
      <c r="BA189" s="60">
        <f t="shared" si="35"/>
        <v>6.999999999999989</v>
      </c>
      <c r="BB189" s="127">
        <f>(AO189+AP189+AQ189+AS189)/(AT189+AU189+AW189)</f>
        <v>4.000000000000014</v>
      </c>
      <c r="BC189" s="57">
        <f t="shared" si="30"/>
        <v>76.92307692307686</v>
      </c>
      <c r="BD189" s="127">
        <f t="shared" si="40"/>
        <v>5.42</v>
      </c>
      <c r="BE189" s="127">
        <f t="shared" si="29"/>
        <v>0</v>
      </c>
      <c r="BF189" s="128">
        <v>2.714</v>
      </c>
      <c r="BG189" s="128">
        <v>5.42</v>
      </c>
      <c r="BH189" s="33">
        <v>0.013</v>
      </c>
      <c r="BI189" s="2">
        <v>32.35</v>
      </c>
      <c r="BJ189" s="2">
        <v>32.37</v>
      </c>
      <c r="BK189" s="2">
        <f t="shared" si="32"/>
        <v>32.36</v>
      </c>
      <c r="BL189" s="2">
        <v>9.37</v>
      </c>
      <c r="BM189" s="2">
        <v>11.67</v>
      </c>
      <c r="BN189" s="7">
        <f t="shared" si="39"/>
        <v>3673.0987514188428</v>
      </c>
      <c r="BO189" s="1">
        <f t="shared" si="31"/>
        <v>9968.790011350738</v>
      </c>
    </row>
    <row r="190" spans="1:67" ht="12" customHeight="1">
      <c r="A190" s="167" t="s">
        <v>61</v>
      </c>
      <c r="B190" s="116" t="s">
        <v>565</v>
      </c>
      <c r="C190" s="49">
        <v>1</v>
      </c>
      <c r="D190" s="49">
        <v>1</v>
      </c>
      <c r="E190" s="37">
        <v>968.4</v>
      </c>
      <c r="F190" s="12">
        <v>0</v>
      </c>
      <c r="G190" s="1">
        <v>0</v>
      </c>
      <c r="H190" s="1">
        <v>10</v>
      </c>
      <c r="I190" s="1">
        <v>0</v>
      </c>
      <c r="J190" s="12">
        <v>0</v>
      </c>
      <c r="K190" s="1">
        <v>40</v>
      </c>
      <c r="L190" s="1">
        <v>0</v>
      </c>
      <c r="M190" s="12">
        <v>5</v>
      </c>
      <c r="N190" s="1">
        <v>0</v>
      </c>
      <c r="O190" s="12">
        <v>0</v>
      </c>
      <c r="P190" s="13">
        <v>0</v>
      </c>
      <c r="Q190" s="14">
        <v>0</v>
      </c>
      <c r="R190" s="8">
        <v>5</v>
      </c>
      <c r="S190" s="1">
        <v>0</v>
      </c>
      <c r="T190" s="17">
        <v>0</v>
      </c>
      <c r="U190" s="14">
        <v>0</v>
      </c>
      <c r="V190" s="11">
        <v>0</v>
      </c>
      <c r="W190" s="16">
        <v>0</v>
      </c>
      <c r="X190" s="17">
        <v>25</v>
      </c>
      <c r="Y190" s="13">
        <v>0</v>
      </c>
      <c r="Z190" s="15">
        <v>0</v>
      </c>
      <c r="AA190" s="16">
        <v>15</v>
      </c>
      <c r="AB190" s="1">
        <f>SUM(F190:AA190)</f>
        <v>100</v>
      </c>
      <c r="AC190" s="184">
        <v>0.4829832165103264</v>
      </c>
      <c r="AD190" s="184">
        <v>0.7336247322702838</v>
      </c>
      <c r="AE190" s="151">
        <v>2</v>
      </c>
      <c r="AF190" s="11">
        <v>5</v>
      </c>
      <c r="AG190" s="191" t="s">
        <v>554</v>
      </c>
      <c r="AH190" s="191">
        <v>2</v>
      </c>
      <c r="AI190" s="159">
        <v>968.4</v>
      </c>
      <c r="AJ190" s="176">
        <v>970.5</v>
      </c>
      <c r="AK190" s="176">
        <v>83</v>
      </c>
      <c r="AL190" s="176">
        <v>8</v>
      </c>
      <c r="AM190" s="176">
        <v>13</v>
      </c>
      <c r="AN190" s="133" t="s">
        <v>507</v>
      </c>
      <c r="AO190" s="134">
        <v>15.6862745098039</v>
      </c>
      <c r="AP190" s="134">
        <v>0</v>
      </c>
      <c r="AQ190" s="134">
        <v>47.0588235294117</v>
      </c>
      <c r="AR190" s="134">
        <v>0</v>
      </c>
      <c r="AS190" s="134">
        <v>0.9803921568627451</v>
      </c>
      <c r="AT190" s="134">
        <v>22.5490196078431</v>
      </c>
      <c r="AU190" s="134">
        <v>0</v>
      </c>
      <c r="AV190" s="134">
        <v>0</v>
      </c>
      <c r="AW190" s="134">
        <v>13.725490196078399</v>
      </c>
      <c r="AX190" s="134">
        <v>0</v>
      </c>
      <c r="AY190" s="134">
        <v>0</v>
      </c>
      <c r="AZ190" s="188">
        <f t="shared" si="33"/>
        <v>61.764705882352835</v>
      </c>
      <c r="BA190" s="60">
        <f t="shared" si="35"/>
        <v>2.7391304347826084</v>
      </c>
      <c r="BB190" s="127">
        <f>(AO190+AP190+AQ190+AS190)/(AT190+AU190+AW190)</f>
        <v>1.7567567567567577</v>
      </c>
      <c r="BC190" s="57">
        <f t="shared" si="30"/>
        <v>63.72549019607834</v>
      </c>
      <c r="BD190" s="127">
        <f t="shared" si="40"/>
        <v>1.043</v>
      </c>
      <c r="BE190" s="127">
        <f t="shared" si="29"/>
        <v>0</v>
      </c>
      <c r="BF190" s="128">
        <v>2.692</v>
      </c>
      <c r="BG190" s="128">
        <v>1.043</v>
      </c>
      <c r="BH190" s="33">
        <v>0.002</v>
      </c>
      <c r="BI190" s="2">
        <v>30.7</v>
      </c>
      <c r="BJ190" s="2">
        <v>30.67</v>
      </c>
      <c r="BK190" s="2">
        <f t="shared" si="32"/>
        <v>30.685000000000002</v>
      </c>
      <c r="BL190" s="2">
        <v>6.17</v>
      </c>
      <c r="BM190" s="2">
        <v>7.6</v>
      </c>
      <c r="BN190" s="7">
        <f t="shared" si="39"/>
        <v>5469.696969696971</v>
      </c>
      <c r="BO190" s="1">
        <f t="shared" si="31"/>
        <v>14724.424242424246</v>
      </c>
    </row>
    <row r="191" spans="1:67" ht="12" customHeight="1">
      <c r="A191" s="167" t="s">
        <v>62</v>
      </c>
      <c r="B191" s="116" t="s">
        <v>565</v>
      </c>
      <c r="C191" s="49">
        <v>1</v>
      </c>
      <c r="D191" s="49">
        <v>1</v>
      </c>
      <c r="E191" s="37">
        <v>972.9</v>
      </c>
      <c r="F191" s="12">
        <v>0</v>
      </c>
      <c r="G191" s="1">
        <v>0</v>
      </c>
      <c r="H191" s="1">
        <v>5</v>
      </c>
      <c r="I191" s="1">
        <v>0</v>
      </c>
      <c r="J191" s="12">
        <v>0</v>
      </c>
      <c r="K191" s="1">
        <v>0</v>
      </c>
      <c r="L191" s="1">
        <v>0</v>
      </c>
      <c r="M191" s="12">
        <v>5</v>
      </c>
      <c r="N191" s="1">
        <v>5</v>
      </c>
      <c r="O191" s="12">
        <v>0</v>
      </c>
      <c r="P191" s="13">
        <v>0</v>
      </c>
      <c r="Q191" s="14">
        <v>0</v>
      </c>
      <c r="R191" s="8">
        <v>0</v>
      </c>
      <c r="S191" s="1">
        <v>0</v>
      </c>
      <c r="T191" s="17">
        <v>0</v>
      </c>
      <c r="U191" s="14">
        <v>0</v>
      </c>
      <c r="V191" s="11">
        <v>0</v>
      </c>
      <c r="W191" s="16">
        <v>0</v>
      </c>
      <c r="X191" s="17">
        <v>75</v>
      </c>
      <c r="Y191" s="13">
        <v>0</v>
      </c>
      <c r="Z191" s="15">
        <v>0</v>
      </c>
      <c r="AA191" s="16">
        <v>10</v>
      </c>
      <c r="AB191" s="1">
        <f>SUM(F191:AA191)</f>
        <v>100</v>
      </c>
      <c r="AC191" s="184">
        <v>0.6278233926011176</v>
      </c>
      <c r="AD191" s="184">
        <v>0.43043043216274895</v>
      </c>
      <c r="AE191" s="151">
        <v>2</v>
      </c>
      <c r="AF191" s="11">
        <v>5</v>
      </c>
      <c r="AG191" s="151" t="s">
        <v>555</v>
      </c>
      <c r="AH191" s="151">
        <v>2</v>
      </c>
      <c r="AI191" s="159">
        <v>972.9</v>
      </c>
      <c r="AJ191" s="176">
        <v>973.78</v>
      </c>
      <c r="AK191" s="176">
        <v>82</v>
      </c>
      <c r="AL191" s="176">
        <v>3</v>
      </c>
      <c r="AM191" s="176">
        <v>15</v>
      </c>
      <c r="AN191" s="133" t="s">
        <v>508</v>
      </c>
      <c r="AO191" s="134">
        <v>9.016393442622949</v>
      </c>
      <c r="AP191" s="134">
        <v>0</v>
      </c>
      <c r="AQ191" s="134">
        <v>54.9180327868852</v>
      </c>
      <c r="AR191" s="134">
        <v>0</v>
      </c>
      <c r="AS191" s="134">
        <v>4.0983606557377</v>
      </c>
      <c r="AT191" s="134">
        <v>18.8524590163934</v>
      </c>
      <c r="AU191" s="134">
        <v>0</v>
      </c>
      <c r="AV191" s="134">
        <v>0</v>
      </c>
      <c r="AW191" s="134">
        <v>12.2950819672131</v>
      </c>
      <c r="AX191" s="134">
        <v>0.819672131147541</v>
      </c>
      <c r="AY191" s="134">
        <v>0</v>
      </c>
      <c r="AZ191" s="188">
        <f t="shared" si="33"/>
        <v>71.31147540983599</v>
      </c>
      <c r="BA191" s="60">
        <f t="shared" si="35"/>
        <v>3.7826086956521787</v>
      </c>
      <c r="BB191" s="127">
        <f>(AO191+AP191+AQ191+AS191)/(AT191+AU191+AW191)</f>
        <v>2.184210526315792</v>
      </c>
      <c r="BC191" s="57">
        <f t="shared" si="30"/>
        <v>68.03278688524586</v>
      </c>
      <c r="BD191" s="127">
        <f t="shared" si="40"/>
        <v>0.14632786885245896</v>
      </c>
      <c r="BE191" s="127">
        <f t="shared" si="29"/>
        <v>5.601613264620212</v>
      </c>
      <c r="BF191" s="128">
        <v>2.704</v>
      </c>
      <c r="BG191" s="128">
        <v>0.966</v>
      </c>
      <c r="BH191" s="33">
        <v>0.002</v>
      </c>
      <c r="BI191" s="2">
        <v>32.28</v>
      </c>
      <c r="BJ191" s="2">
        <v>31.92</v>
      </c>
      <c r="BK191" s="2">
        <f t="shared" si="32"/>
        <v>32.1</v>
      </c>
      <c r="BL191" s="2">
        <v>6.3</v>
      </c>
      <c r="BM191" s="2">
        <v>7.77</v>
      </c>
      <c r="BN191" s="7">
        <f t="shared" si="39"/>
        <v>5592.3344947735195</v>
      </c>
      <c r="BO191" s="1">
        <f t="shared" si="31"/>
        <v>15121.672473867598</v>
      </c>
    </row>
    <row r="192" spans="1:67" ht="12" customHeight="1">
      <c r="A192" s="167" t="s">
        <v>63</v>
      </c>
      <c r="B192" s="116" t="s">
        <v>565</v>
      </c>
      <c r="C192" s="49">
        <v>1</v>
      </c>
      <c r="D192" s="49">
        <v>1</v>
      </c>
      <c r="E192" s="37">
        <v>974.5</v>
      </c>
      <c r="F192" s="12">
        <v>0</v>
      </c>
      <c r="G192" s="1">
        <v>0</v>
      </c>
      <c r="H192" s="1">
        <v>0</v>
      </c>
      <c r="I192" s="1">
        <v>0</v>
      </c>
      <c r="J192" s="12">
        <v>0</v>
      </c>
      <c r="K192" s="1">
        <v>0</v>
      </c>
      <c r="L192" s="1">
        <v>0</v>
      </c>
      <c r="M192" s="12">
        <v>0</v>
      </c>
      <c r="N192" s="1">
        <v>0</v>
      </c>
      <c r="O192" s="12">
        <v>95</v>
      </c>
      <c r="P192" s="13">
        <v>0</v>
      </c>
      <c r="Q192" s="14">
        <v>0</v>
      </c>
      <c r="R192" s="8">
        <v>0</v>
      </c>
      <c r="S192" s="1">
        <v>0</v>
      </c>
      <c r="T192" s="17">
        <v>0</v>
      </c>
      <c r="U192" s="14">
        <v>0</v>
      </c>
      <c r="V192" s="11">
        <v>0</v>
      </c>
      <c r="W192" s="16">
        <v>0</v>
      </c>
      <c r="X192" s="17">
        <v>5</v>
      </c>
      <c r="Y192" s="13">
        <v>0</v>
      </c>
      <c r="Z192" s="15">
        <v>0</v>
      </c>
      <c r="AA192" s="16">
        <v>0</v>
      </c>
      <c r="AB192" s="1">
        <f>SUM(F192:AA192)</f>
        <v>100</v>
      </c>
      <c r="AC192" s="186"/>
      <c r="AD192" s="186"/>
      <c r="AE192" s="151">
        <v>1</v>
      </c>
      <c r="AF192" s="11">
        <v>1</v>
      </c>
      <c r="AG192" s="161" t="s">
        <v>545</v>
      </c>
      <c r="AH192" s="161">
        <v>1</v>
      </c>
      <c r="AI192" s="159">
        <v>974.5</v>
      </c>
      <c r="AJ192" s="176">
        <v>973.78</v>
      </c>
      <c r="AK192" s="176">
        <v>70</v>
      </c>
      <c r="AL192" s="176">
        <v>3</v>
      </c>
      <c r="AM192" s="176">
        <v>29</v>
      </c>
      <c r="AN192" s="114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88"/>
      <c r="BA192" s="60"/>
      <c r="BB192" s="127"/>
      <c r="BC192" s="57"/>
      <c r="BD192" s="127"/>
      <c r="BE192" s="127"/>
      <c r="BF192" s="128">
        <v>2.723</v>
      </c>
      <c r="BG192" s="128">
        <v>1.273</v>
      </c>
      <c r="BH192" s="33">
        <v>0.004</v>
      </c>
      <c r="BI192" s="2">
        <v>34.09</v>
      </c>
      <c r="BJ192" s="2">
        <v>34.01</v>
      </c>
      <c r="BK192" s="2">
        <f t="shared" si="32"/>
        <v>34.05</v>
      </c>
      <c r="BL192" s="2">
        <v>7.25</v>
      </c>
      <c r="BM192" s="2">
        <v>8.7</v>
      </c>
      <c r="BN192" s="7">
        <f t="shared" si="39"/>
        <v>5089.686098654709</v>
      </c>
      <c r="BO192" s="1">
        <f t="shared" si="31"/>
        <v>13859.215246636772</v>
      </c>
    </row>
    <row r="193" spans="1:67" ht="12" customHeight="1">
      <c r="A193" s="167" t="s">
        <v>64</v>
      </c>
      <c r="B193" s="116" t="s">
        <v>565</v>
      </c>
      <c r="C193" s="49">
        <v>1</v>
      </c>
      <c r="D193" s="49">
        <v>1</v>
      </c>
      <c r="E193" s="37">
        <v>976</v>
      </c>
      <c r="F193" s="12">
        <v>0</v>
      </c>
      <c r="G193" s="1">
        <v>0</v>
      </c>
      <c r="H193" s="1">
        <v>0</v>
      </c>
      <c r="I193" s="1">
        <v>0</v>
      </c>
      <c r="J193" s="12">
        <v>0</v>
      </c>
      <c r="K193" s="1">
        <v>0</v>
      </c>
      <c r="L193" s="1">
        <v>0</v>
      </c>
      <c r="M193" s="12">
        <v>0</v>
      </c>
      <c r="N193" s="1">
        <v>0</v>
      </c>
      <c r="O193" s="12">
        <v>90</v>
      </c>
      <c r="P193" s="13">
        <v>0</v>
      </c>
      <c r="Q193" s="14">
        <v>0</v>
      </c>
      <c r="R193" s="8">
        <v>0</v>
      </c>
      <c r="S193" s="1">
        <v>0</v>
      </c>
      <c r="T193" s="17">
        <v>0</v>
      </c>
      <c r="U193" s="14">
        <v>0</v>
      </c>
      <c r="V193" s="11">
        <v>0</v>
      </c>
      <c r="W193" s="16">
        <v>5</v>
      </c>
      <c r="X193" s="17">
        <v>5</v>
      </c>
      <c r="Y193" s="13">
        <v>0</v>
      </c>
      <c r="Z193" s="15">
        <v>0</v>
      </c>
      <c r="AA193" s="16">
        <v>0</v>
      </c>
      <c r="AB193" s="1">
        <f>SUM(F193:AA193)</f>
        <v>100</v>
      </c>
      <c r="AC193" s="186"/>
      <c r="AD193" s="186"/>
      <c r="AE193" s="151">
        <v>1</v>
      </c>
      <c r="AF193" s="11">
        <v>3</v>
      </c>
      <c r="AG193" s="151" t="s">
        <v>555</v>
      </c>
      <c r="AH193" s="151">
        <v>2</v>
      </c>
      <c r="AI193" s="159">
        <v>976</v>
      </c>
      <c r="AJ193" s="176">
        <v>978.18</v>
      </c>
      <c r="AK193" s="176">
        <v>70</v>
      </c>
      <c r="AL193" s="176">
        <v>5</v>
      </c>
      <c r="AM193" s="176">
        <v>25</v>
      </c>
      <c r="AN193" s="133" t="s">
        <v>509</v>
      </c>
      <c r="AO193" s="134">
        <v>35.6435643564356</v>
      </c>
      <c r="AP193" s="134">
        <v>0</v>
      </c>
      <c r="AQ193" s="134">
        <v>46.5346534653465</v>
      </c>
      <c r="AR193" s="134">
        <v>0</v>
      </c>
      <c r="AS193" s="134">
        <v>1.98019801980198</v>
      </c>
      <c r="AT193" s="134">
        <v>9.900990099009901</v>
      </c>
      <c r="AU193" s="134">
        <v>0</v>
      </c>
      <c r="AV193" s="134">
        <v>0</v>
      </c>
      <c r="AW193" s="134">
        <v>2.9702970297029703</v>
      </c>
      <c r="AX193" s="134">
        <v>0</v>
      </c>
      <c r="AY193" s="134">
        <v>2.9702970297029703</v>
      </c>
      <c r="AZ193" s="188">
        <f t="shared" si="33"/>
        <v>51.48514851485145</v>
      </c>
      <c r="BA193" s="60">
        <f t="shared" si="35"/>
        <v>5.199999999999997</v>
      </c>
      <c r="BB193" s="127">
        <f>(AO193+AP193+AQ193+AS193)/(AT193+AU193+AW193)</f>
        <v>6.538461538461531</v>
      </c>
      <c r="BC193" s="57">
        <f t="shared" si="30"/>
        <v>84.15841584158407</v>
      </c>
      <c r="BD193" s="127">
        <f t="shared" si="40"/>
        <v>5.863</v>
      </c>
      <c r="BE193" s="127">
        <f t="shared" si="29"/>
        <v>0</v>
      </c>
      <c r="BF193" s="128">
        <v>2.73</v>
      </c>
      <c r="BG193" s="128">
        <v>5.863</v>
      </c>
      <c r="BH193" s="33">
        <v>0.012</v>
      </c>
      <c r="BI193" s="2">
        <v>19.53</v>
      </c>
      <c r="BJ193" s="2">
        <v>20.02</v>
      </c>
      <c r="BK193" s="2">
        <f t="shared" si="32"/>
        <v>19.775</v>
      </c>
      <c r="BL193" s="2">
        <v>4.57</v>
      </c>
      <c r="BM193" s="2">
        <v>6.2</v>
      </c>
      <c r="BN193" s="7">
        <f t="shared" si="39"/>
        <v>4931.42144638404</v>
      </c>
      <c r="BO193" s="1">
        <f t="shared" si="31"/>
        <v>13462.780548628429</v>
      </c>
    </row>
    <row r="194" spans="1:67" ht="12" customHeight="1">
      <c r="A194" s="167" t="s">
        <v>65</v>
      </c>
      <c r="B194" s="116" t="s">
        <v>565</v>
      </c>
      <c r="C194" s="49">
        <v>1</v>
      </c>
      <c r="D194" s="49">
        <v>1</v>
      </c>
      <c r="E194" s="37">
        <v>977.5</v>
      </c>
      <c r="F194" s="12">
        <v>0</v>
      </c>
      <c r="G194" s="1">
        <v>0</v>
      </c>
      <c r="H194" s="1">
        <v>0</v>
      </c>
      <c r="I194" s="1">
        <v>0</v>
      </c>
      <c r="J194" s="12">
        <v>0</v>
      </c>
      <c r="K194" s="1">
        <v>0</v>
      </c>
      <c r="L194" s="1">
        <v>0</v>
      </c>
      <c r="M194" s="12">
        <v>0</v>
      </c>
      <c r="N194" s="1">
        <v>0</v>
      </c>
      <c r="O194" s="12">
        <v>0</v>
      </c>
      <c r="P194" s="13">
        <v>0</v>
      </c>
      <c r="Q194" s="14">
        <v>0</v>
      </c>
      <c r="R194" s="8">
        <v>0</v>
      </c>
      <c r="S194" s="1">
        <v>0</v>
      </c>
      <c r="T194" s="17">
        <v>0</v>
      </c>
      <c r="U194" s="14">
        <v>0</v>
      </c>
      <c r="V194" s="11">
        <v>0</v>
      </c>
      <c r="W194" s="16">
        <v>0</v>
      </c>
      <c r="X194" s="17">
        <v>75</v>
      </c>
      <c r="Y194" s="13">
        <v>0</v>
      </c>
      <c r="Z194" s="15">
        <v>0</v>
      </c>
      <c r="AA194" s="16">
        <v>25</v>
      </c>
      <c r="AB194" s="1">
        <f>SUM(F194:AA194)</f>
        <v>100</v>
      </c>
      <c r="AC194" s="184">
        <v>0.8189918755919761</v>
      </c>
      <c r="AD194" s="184">
        <v>1.1866740965834204</v>
      </c>
      <c r="AE194" s="151">
        <v>2</v>
      </c>
      <c r="AF194" s="11">
        <v>5</v>
      </c>
      <c r="AG194" s="151" t="s">
        <v>555</v>
      </c>
      <c r="AH194" s="151">
        <v>2</v>
      </c>
      <c r="AI194" s="159">
        <v>977.5</v>
      </c>
      <c r="AJ194" s="176">
        <v>978.18</v>
      </c>
      <c r="AK194" s="176">
        <v>80</v>
      </c>
      <c r="AL194" s="176">
        <v>5</v>
      </c>
      <c r="AM194" s="176">
        <v>15</v>
      </c>
      <c r="AN194" s="114" t="s">
        <v>510</v>
      </c>
      <c r="AO194" s="135">
        <v>14.563106796116502</v>
      </c>
      <c r="AP194" s="135">
        <v>0</v>
      </c>
      <c r="AQ194" s="135">
        <v>12.6213592233009</v>
      </c>
      <c r="AR194" s="135">
        <v>0</v>
      </c>
      <c r="AS194" s="135">
        <v>0</v>
      </c>
      <c r="AT194" s="135">
        <v>30.0970873786407</v>
      </c>
      <c r="AU194" s="135">
        <v>10.6796116504854</v>
      </c>
      <c r="AV194" s="135">
        <v>0</v>
      </c>
      <c r="AW194" s="135">
        <v>27.184466019417403</v>
      </c>
      <c r="AX194" s="135">
        <v>0</v>
      </c>
      <c r="AY194" s="135">
        <v>4.85436893203883</v>
      </c>
      <c r="AZ194" s="188">
        <f t="shared" si="33"/>
        <v>39.8058252427183</v>
      </c>
      <c r="BA194" s="60">
        <f t="shared" si="35"/>
        <v>1.3225806451612887</v>
      </c>
      <c r="BB194" s="127">
        <f>(AO194+AP194+AQ194+AS194)/(AT194+AU194+AW194)</f>
        <v>0.39999999999999997</v>
      </c>
      <c r="BC194" s="57">
        <f t="shared" si="30"/>
        <v>27.1844660194174</v>
      </c>
      <c r="BD194" s="127">
        <f t="shared" si="40"/>
        <v>0.753</v>
      </c>
      <c r="BE194" s="127">
        <f t="shared" si="29"/>
        <v>0</v>
      </c>
      <c r="BF194" s="128">
        <v>2.703</v>
      </c>
      <c r="BG194" s="128">
        <v>0.753</v>
      </c>
      <c r="BH194" s="33">
        <v>0.002</v>
      </c>
      <c r="BI194" s="2">
        <v>42.89</v>
      </c>
      <c r="BJ194" s="2">
        <v>43.08</v>
      </c>
      <c r="BK194" s="2">
        <f t="shared" si="32"/>
        <v>42.985</v>
      </c>
      <c r="BL194" s="2">
        <v>8.5</v>
      </c>
      <c r="BM194" s="2">
        <v>10.37</v>
      </c>
      <c r="BN194" s="7">
        <f t="shared" si="39"/>
        <v>5413.727959697733</v>
      </c>
      <c r="BO194" s="1">
        <f t="shared" si="31"/>
        <v>14633.306675062971</v>
      </c>
    </row>
    <row r="195" spans="1:67" ht="12" customHeight="1">
      <c r="A195" s="167" t="s">
        <v>66</v>
      </c>
      <c r="B195" s="116" t="s">
        <v>565</v>
      </c>
      <c r="C195" s="49">
        <v>1</v>
      </c>
      <c r="D195" s="49">
        <v>1</v>
      </c>
      <c r="E195" s="37">
        <v>979.1</v>
      </c>
      <c r="F195" s="12">
        <v>0</v>
      </c>
      <c r="G195" s="1">
        <v>0</v>
      </c>
      <c r="H195" s="1">
        <v>0</v>
      </c>
      <c r="I195" s="1">
        <v>0</v>
      </c>
      <c r="J195" s="12">
        <v>0</v>
      </c>
      <c r="K195" s="1">
        <v>0</v>
      </c>
      <c r="L195" s="1">
        <v>0</v>
      </c>
      <c r="M195" s="12">
        <v>0</v>
      </c>
      <c r="N195" s="1">
        <v>5</v>
      </c>
      <c r="O195" s="12">
        <v>5</v>
      </c>
      <c r="P195" s="13">
        <v>0</v>
      </c>
      <c r="Q195" s="14">
        <v>0</v>
      </c>
      <c r="R195" s="8">
        <v>0</v>
      </c>
      <c r="S195" s="1">
        <v>0</v>
      </c>
      <c r="T195" s="17">
        <v>0</v>
      </c>
      <c r="U195" s="14">
        <v>0</v>
      </c>
      <c r="V195" s="11">
        <v>0</v>
      </c>
      <c r="W195" s="16">
        <v>0</v>
      </c>
      <c r="X195" s="17">
        <v>65</v>
      </c>
      <c r="Y195" s="13">
        <v>0</v>
      </c>
      <c r="Z195" s="15">
        <v>0</v>
      </c>
      <c r="AA195" s="16">
        <v>25</v>
      </c>
      <c r="AB195" s="1">
        <f>SUM(F195:AA195)</f>
        <v>100</v>
      </c>
      <c r="AC195" s="186"/>
      <c r="AD195" s="186"/>
      <c r="AE195" s="151">
        <v>2</v>
      </c>
      <c r="AF195" s="11">
        <v>3</v>
      </c>
      <c r="AG195" s="151" t="s">
        <v>555</v>
      </c>
      <c r="AH195" s="151">
        <v>2</v>
      </c>
      <c r="AI195" s="159">
        <v>979.1</v>
      </c>
      <c r="AJ195" s="176">
        <v>978.18</v>
      </c>
      <c r="AK195" s="176">
        <v>70</v>
      </c>
      <c r="AL195" s="176">
        <v>5</v>
      </c>
      <c r="AM195" s="176">
        <v>25</v>
      </c>
      <c r="AN195" s="133" t="s">
        <v>511</v>
      </c>
      <c r="AO195" s="134">
        <v>33.3333333333333</v>
      </c>
      <c r="AP195" s="134">
        <v>0</v>
      </c>
      <c r="AQ195" s="134">
        <v>30.392156862745</v>
      </c>
      <c r="AR195" s="134">
        <v>0</v>
      </c>
      <c r="AS195" s="134">
        <v>0.9803921568627451</v>
      </c>
      <c r="AT195" s="134">
        <v>13.725490196078399</v>
      </c>
      <c r="AU195" s="134">
        <v>0</v>
      </c>
      <c r="AV195" s="134">
        <v>0</v>
      </c>
      <c r="AW195" s="134">
        <v>12.7450980392156</v>
      </c>
      <c r="AX195" s="134">
        <v>0</v>
      </c>
      <c r="AY195" s="134">
        <v>8.8235294117647</v>
      </c>
      <c r="AZ195" s="188">
        <f t="shared" si="33"/>
        <v>44.117647058823344</v>
      </c>
      <c r="BA195" s="60">
        <f t="shared" si="35"/>
        <v>3.2142857142857086</v>
      </c>
      <c r="BB195" s="127">
        <f>(AO195+AP195+AQ195+AS195)/(AT195+AU195+AW195)</f>
        <v>2.4444444444444504</v>
      </c>
      <c r="BC195" s="57">
        <f t="shared" si="30"/>
        <v>64.70588235294105</v>
      </c>
      <c r="BD195" s="127">
        <f t="shared" si="40"/>
        <v>1.577</v>
      </c>
      <c r="BE195" s="127">
        <f t="shared" si="29"/>
        <v>0</v>
      </c>
      <c r="BF195" s="128">
        <v>2.705</v>
      </c>
      <c r="BG195" s="128">
        <v>1.577</v>
      </c>
      <c r="BH195" s="33">
        <v>0.003</v>
      </c>
      <c r="BI195" s="2">
        <v>37.69</v>
      </c>
      <c r="BJ195" s="2">
        <v>37.43</v>
      </c>
      <c r="BK195" s="2">
        <f t="shared" si="32"/>
        <v>37.56</v>
      </c>
      <c r="BL195" s="2">
        <v>7.32</v>
      </c>
      <c r="BM195" s="2">
        <v>9.22</v>
      </c>
      <c r="BN195" s="7">
        <f t="shared" si="39"/>
        <v>5556.21301775148</v>
      </c>
      <c r="BO195" s="1">
        <f t="shared" si="31"/>
        <v>15029.556213017753</v>
      </c>
    </row>
    <row r="196" spans="1:67" ht="12" customHeight="1">
      <c r="A196" s="167" t="s">
        <v>67</v>
      </c>
      <c r="B196" s="116" t="s">
        <v>565</v>
      </c>
      <c r="C196" s="49">
        <v>1</v>
      </c>
      <c r="D196" s="49">
        <v>1</v>
      </c>
      <c r="E196" s="37">
        <v>980.9</v>
      </c>
      <c r="F196" s="12">
        <v>0</v>
      </c>
      <c r="G196" s="1">
        <v>0</v>
      </c>
      <c r="H196" s="1">
        <v>0</v>
      </c>
      <c r="I196" s="1">
        <v>0</v>
      </c>
      <c r="J196" s="12">
        <v>0</v>
      </c>
      <c r="K196" s="1">
        <v>0</v>
      </c>
      <c r="L196" s="1">
        <v>0</v>
      </c>
      <c r="M196" s="12">
        <v>0</v>
      </c>
      <c r="N196" s="1">
        <v>0</v>
      </c>
      <c r="O196" s="12">
        <v>0</v>
      </c>
      <c r="P196" s="13">
        <v>0</v>
      </c>
      <c r="Q196" s="14">
        <v>0</v>
      </c>
      <c r="R196" s="8">
        <v>0</v>
      </c>
      <c r="S196" s="1">
        <v>10</v>
      </c>
      <c r="T196" s="17">
        <v>0</v>
      </c>
      <c r="U196" s="14">
        <v>0</v>
      </c>
      <c r="V196" s="11">
        <v>0</v>
      </c>
      <c r="W196" s="16">
        <v>0</v>
      </c>
      <c r="X196" s="17">
        <v>60</v>
      </c>
      <c r="Y196" s="13">
        <v>0</v>
      </c>
      <c r="Z196" s="15">
        <v>0</v>
      </c>
      <c r="AA196" s="16">
        <v>30</v>
      </c>
      <c r="AB196" s="1">
        <f>SUM(F196:AA196)</f>
        <v>100</v>
      </c>
      <c r="AC196" s="184">
        <v>0.30654174001712553</v>
      </c>
      <c r="AD196" s="184">
        <v>0.6494873964241847</v>
      </c>
      <c r="AE196" s="151">
        <v>2</v>
      </c>
      <c r="AF196" s="11">
        <v>5</v>
      </c>
      <c r="AG196" s="151" t="s">
        <v>555</v>
      </c>
      <c r="AH196" s="151">
        <v>2</v>
      </c>
      <c r="AI196" s="159">
        <v>980.9</v>
      </c>
      <c r="AJ196" s="176">
        <v>980.66</v>
      </c>
      <c r="AK196" s="176">
        <v>80</v>
      </c>
      <c r="AL196" s="176">
        <v>5</v>
      </c>
      <c r="AM196" s="176">
        <v>15</v>
      </c>
      <c r="AN196" s="133" t="s">
        <v>512</v>
      </c>
      <c r="AO196" s="134">
        <v>8.65384615384615</v>
      </c>
      <c r="AP196" s="134">
        <v>0</v>
      </c>
      <c r="AQ196" s="134">
        <v>38.4615384615384</v>
      </c>
      <c r="AR196" s="134">
        <v>0</v>
      </c>
      <c r="AS196" s="134">
        <v>0.9615384615384611</v>
      </c>
      <c r="AT196" s="134">
        <v>26.9230769230769</v>
      </c>
      <c r="AU196" s="134">
        <v>6.730769230769231</v>
      </c>
      <c r="AV196" s="134">
        <v>0</v>
      </c>
      <c r="AW196" s="134">
        <v>2.8846153846153797</v>
      </c>
      <c r="AX196" s="134">
        <v>0</v>
      </c>
      <c r="AY196" s="134">
        <v>15.3846153846153</v>
      </c>
      <c r="AZ196" s="188">
        <f t="shared" si="33"/>
        <v>42.30769230769224</v>
      </c>
      <c r="BA196" s="60">
        <f t="shared" si="35"/>
        <v>1.5714285714285705</v>
      </c>
      <c r="BB196" s="127">
        <f>(AO196+AP196+AQ196+AS196)/(AT196+AU196+AW196)</f>
        <v>1.3157894736842097</v>
      </c>
      <c r="BC196" s="57">
        <f t="shared" si="30"/>
        <v>48.076923076923016</v>
      </c>
      <c r="BD196" s="127">
        <f t="shared" si="40"/>
        <v>0.774</v>
      </c>
      <c r="BE196" s="127">
        <f t="shared" si="29"/>
        <v>0</v>
      </c>
      <c r="BF196" s="128">
        <v>2.687</v>
      </c>
      <c r="BG196" s="128">
        <v>0.774</v>
      </c>
      <c r="BH196" s="33">
        <v>0.002</v>
      </c>
      <c r="BI196" s="2">
        <v>38.34</v>
      </c>
      <c r="BJ196" s="2">
        <v>38.22</v>
      </c>
      <c r="BK196" s="2">
        <f t="shared" si="32"/>
        <v>38.28</v>
      </c>
      <c r="BL196" s="2">
        <v>6.92</v>
      </c>
      <c r="BM196" s="2">
        <v>8.4</v>
      </c>
      <c r="BN196" s="7">
        <f t="shared" si="39"/>
        <v>6018.867924528303</v>
      </c>
      <c r="BO196" s="1">
        <f t="shared" si="31"/>
        <v>16172.698113207549</v>
      </c>
    </row>
    <row r="197" spans="1:67" ht="12" customHeight="1">
      <c r="A197" s="167" t="s">
        <v>68</v>
      </c>
      <c r="B197" s="116" t="s">
        <v>565</v>
      </c>
      <c r="C197" s="49">
        <v>1</v>
      </c>
      <c r="D197" s="49">
        <v>1</v>
      </c>
      <c r="E197" s="37">
        <v>983.3</v>
      </c>
      <c r="F197" s="12">
        <v>0</v>
      </c>
      <c r="G197" s="1">
        <v>0</v>
      </c>
      <c r="H197" s="1">
        <v>0</v>
      </c>
      <c r="I197" s="1">
        <v>0</v>
      </c>
      <c r="J197" s="12">
        <v>0</v>
      </c>
      <c r="K197" s="1">
        <v>0</v>
      </c>
      <c r="L197" s="1">
        <v>0</v>
      </c>
      <c r="M197" s="12">
        <v>0</v>
      </c>
      <c r="N197" s="1">
        <v>0</v>
      </c>
      <c r="O197" s="12">
        <v>95</v>
      </c>
      <c r="P197" s="13">
        <v>0</v>
      </c>
      <c r="Q197" s="14">
        <v>0</v>
      </c>
      <c r="R197" s="8">
        <v>0</v>
      </c>
      <c r="S197" s="1">
        <v>0</v>
      </c>
      <c r="T197" s="17">
        <v>0</v>
      </c>
      <c r="U197" s="14">
        <v>0</v>
      </c>
      <c r="V197" s="11">
        <v>0</v>
      </c>
      <c r="W197" s="16">
        <v>0</v>
      </c>
      <c r="X197" s="17">
        <v>5</v>
      </c>
      <c r="Y197" s="13">
        <v>0</v>
      </c>
      <c r="Z197" s="15">
        <v>0</v>
      </c>
      <c r="AA197" s="16">
        <v>0</v>
      </c>
      <c r="AB197" s="1">
        <f>SUM(F197:AA197)</f>
        <v>100</v>
      </c>
      <c r="AC197" s="186"/>
      <c r="AD197" s="186"/>
      <c r="AE197" s="151">
        <v>2</v>
      </c>
      <c r="AF197" s="11">
        <v>1</v>
      </c>
      <c r="AG197" s="161" t="s">
        <v>545</v>
      </c>
      <c r="AH197" s="161">
        <v>1</v>
      </c>
      <c r="AI197" s="159">
        <v>983.3</v>
      </c>
      <c r="AJ197" s="176">
        <v>982.8</v>
      </c>
      <c r="AK197" s="176">
        <v>47</v>
      </c>
      <c r="AL197" s="176">
        <v>14</v>
      </c>
      <c r="AM197" s="176">
        <v>43</v>
      </c>
      <c r="AN197" s="133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88"/>
      <c r="BA197" s="60"/>
      <c r="BB197" s="127"/>
      <c r="BC197" s="57"/>
      <c r="BD197" s="127"/>
      <c r="BE197" s="127"/>
      <c r="BF197" s="128">
        <v>2.733</v>
      </c>
      <c r="BG197" s="128">
        <v>7.963</v>
      </c>
      <c r="BH197" s="33">
        <v>0.024</v>
      </c>
      <c r="BI197" s="2">
        <v>33.54</v>
      </c>
      <c r="BJ197" s="2">
        <v>33.5</v>
      </c>
      <c r="BK197" s="2">
        <f t="shared" si="32"/>
        <v>33.519999999999996</v>
      </c>
      <c r="BL197" s="2">
        <v>10.45</v>
      </c>
      <c r="BM197" s="2">
        <v>12.6</v>
      </c>
      <c r="BN197" s="7">
        <f t="shared" si="39"/>
        <v>3389.2821031344793</v>
      </c>
      <c r="BO197" s="1">
        <f t="shared" si="31"/>
        <v>9262.907987866532</v>
      </c>
    </row>
    <row r="198" spans="1:67" ht="12" customHeight="1">
      <c r="A198" s="167" t="s">
        <v>69</v>
      </c>
      <c r="B198" s="116" t="s">
        <v>565</v>
      </c>
      <c r="C198" s="49">
        <v>1</v>
      </c>
      <c r="D198" s="49">
        <v>1</v>
      </c>
      <c r="E198" s="37">
        <v>987.2</v>
      </c>
      <c r="F198" s="12">
        <v>0</v>
      </c>
      <c r="G198" s="1">
        <v>0</v>
      </c>
      <c r="H198" s="1">
        <v>0</v>
      </c>
      <c r="I198" s="1">
        <v>0</v>
      </c>
      <c r="J198" s="12">
        <v>0</v>
      </c>
      <c r="K198" s="1">
        <v>0</v>
      </c>
      <c r="L198" s="1">
        <v>0</v>
      </c>
      <c r="M198" s="12">
        <v>0</v>
      </c>
      <c r="N198" s="1">
        <v>0</v>
      </c>
      <c r="O198" s="12">
        <v>90</v>
      </c>
      <c r="P198" s="13">
        <v>0</v>
      </c>
      <c r="Q198" s="14">
        <v>0</v>
      </c>
      <c r="R198" s="8">
        <v>0</v>
      </c>
      <c r="S198" s="1">
        <v>0</v>
      </c>
      <c r="T198" s="17">
        <v>0</v>
      </c>
      <c r="U198" s="14">
        <v>0</v>
      </c>
      <c r="V198" s="11">
        <v>0</v>
      </c>
      <c r="W198" s="16">
        <v>0</v>
      </c>
      <c r="X198" s="17">
        <v>5</v>
      </c>
      <c r="Y198" s="13">
        <v>0</v>
      </c>
      <c r="Z198" s="15">
        <v>0</v>
      </c>
      <c r="AA198" s="16">
        <v>5</v>
      </c>
      <c r="AB198" s="1">
        <f>SUM(F198:AA198)</f>
        <v>100</v>
      </c>
      <c r="AC198" s="186"/>
      <c r="AD198" s="186"/>
      <c r="AE198" s="151">
        <v>1</v>
      </c>
      <c r="AF198" s="11">
        <v>1</v>
      </c>
      <c r="AG198" s="161" t="s">
        <v>545</v>
      </c>
      <c r="AH198" s="161">
        <v>1</v>
      </c>
      <c r="AI198" s="159">
        <v>987.2</v>
      </c>
      <c r="AJ198" s="176">
        <v>989.29</v>
      </c>
      <c r="AK198" s="176">
        <v>23</v>
      </c>
      <c r="AL198" s="176">
        <v>10</v>
      </c>
      <c r="AM198" s="176">
        <v>70</v>
      </c>
      <c r="AN198" s="133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88"/>
      <c r="BA198" s="60"/>
      <c r="BB198" s="127"/>
      <c r="BC198" s="57"/>
      <c r="BD198" s="127"/>
      <c r="BE198" s="127"/>
      <c r="BF198" s="128">
        <v>2.739</v>
      </c>
      <c r="BG198" s="128">
        <v>3.552</v>
      </c>
      <c r="BH198" s="33">
        <v>0.011</v>
      </c>
      <c r="BI198" s="2">
        <v>34.75</v>
      </c>
      <c r="BJ198" s="2">
        <v>34.82</v>
      </c>
      <c r="BK198" s="2">
        <f t="shared" si="32"/>
        <v>34.785</v>
      </c>
      <c r="BL198" s="2">
        <v>9.45</v>
      </c>
      <c r="BM198" s="2">
        <v>11.2</v>
      </c>
      <c r="BN198" s="7">
        <f t="shared" si="39"/>
        <v>3912.823397075366</v>
      </c>
      <c r="BO198" s="1">
        <f t="shared" si="31"/>
        <v>10717.223284589427</v>
      </c>
    </row>
    <row r="199" spans="1:67" ht="12" customHeight="1">
      <c r="A199" s="167" t="s">
        <v>96</v>
      </c>
      <c r="B199" s="116" t="s">
        <v>565</v>
      </c>
      <c r="C199" s="49">
        <v>1</v>
      </c>
      <c r="D199" s="49">
        <v>1</v>
      </c>
      <c r="E199" s="37">
        <v>992.2</v>
      </c>
      <c r="F199" s="12">
        <v>0</v>
      </c>
      <c r="G199" s="1">
        <v>0</v>
      </c>
      <c r="H199" s="1">
        <v>0</v>
      </c>
      <c r="I199" s="1">
        <v>0</v>
      </c>
      <c r="J199" s="12">
        <v>0</v>
      </c>
      <c r="K199" s="1">
        <v>10</v>
      </c>
      <c r="L199" s="1">
        <v>0</v>
      </c>
      <c r="M199" s="12">
        <v>0</v>
      </c>
      <c r="N199" s="1">
        <v>0</v>
      </c>
      <c r="O199" s="12">
        <v>70</v>
      </c>
      <c r="P199" s="13">
        <v>0</v>
      </c>
      <c r="Q199" s="14">
        <v>0</v>
      </c>
      <c r="R199" s="8">
        <v>0</v>
      </c>
      <c r="S199" s="1">
        <v>0</v>
      </c>
      <c r="T199" s="17">
        <v>0</v>
      </c>
      <c r="U199" s="14">
        <v>0</v>
      </c>
      <c r="V199" s="11">
        <v>0</v>
      </c>
      <c r="W199" s="16">
        <v>0</v>
      </c>
      <c r="X199" s="17">
        <v>10</v>
      </c>
      <c r="Y199" s="13">
        <v>0</v>
      </c>
      <c r="Z199" s="15">
        <v>0</v>
      </c>
      <c r="AA199" s="16">
        <v>10</v>
      </c>
      <c r="AB199" s="1">
        <f>SUM(F199:AA199)</f>
        <v>100</v>
      </c>
      <c r="AC199" s="186"/>
      <c r="AD199" s="186"/>
      <c r="AE199" s="151">
        <v>1</v>
      </c>
      <c r="AF199" s="11">
        <v>1</v>
      </c>
      <c r="AG199" s="161" t="s">
        <v>545</v>
      </c>
      <c r="AH199" s="161">
        <v>1</v>
      </c>
      <c r="AI199" s="159">
        <v>992.2</v>
      </c>
      <c r="AJ199" s="176">
        <v>992.55</v>
      </c>
      <c r="AK199" s="176">
        <v>52</v>
      </c>
      <c r="AL199" s="176">
        <v>9</v>
      </c>
      <c r="AM199" s="176">
        <v>41</v>
      </c>
      <c r="AN199" s="133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88"/>
      <c r="BA199" s="60"/>
      <c r="BB199" s="127"/>
      <c r="BC199" s="57"/>
      <c r="BD199" s="127"/>
      <c r="BE199" s="127"/>
      <c r="BF199" s="128">
        <v>2.717</v>
      </c>
      <c r="BG199" s="128">
        <v>2.396</v>
      </c>
      <c r="BH199" s="33">
        <v>0.008</v>
      </c>
      <c r="BI199" s="2">
        <v>36.8</v>
      </c>
      <c r="BJ199" s="2">
        <v>36.83</v>
      </c>
      <c r="BK199" s="2">
        <f t="shared" si="32"/>
        <v>36.815</v>
      </c>
      <c r="BL199" s="2">
        <v>8.97</v>
      </c>
      <c r="BM199" s="2">
        <v>10.57</v>
      </c>
      <c r="BN199" s="7">
        <f t="shared" si="39"/>
        <v>4377.526753864447</v>
      </c>
      <c r="BO199" s="1">
        <f t="shared" si="31"/>
        <v>11893.740190249702</v>
      </c>
    </row>
    <row r="200" spans="1:67" ht="12" customHeight="1">
      <c r="A200" s="167" t="s">
        <v>97</v>
      </c>
      <c r="B200" s="116" t="s">
        <v>565</v>
      </c>
      <c r="C200" s="49">
        <v>1</v>
      </c>
      <c r="D200" s="49">
        <v>1</v>
      </c>
      <c r="E200" s="37">
        <v>995.7</v>
      </c>
      <c r="F200" s="12">
        <v>0</v>
      </c>
      <c r="G200" s="1">
        <v>0</v>
      </c>
      <c r="H200" s="1">
        <v>0</v>
      </c>
      <c r="I200" s="1">
        <v>0</v>
      </c>
      <c r="J200" s="12">
        <v>0</v>
      </c>
      <c r="K200" s="1">
        <v>5</v>
      </c>
      <c r="L200" s="1">
        <v>0</v>
      </c>
      <c r="M200" s="12">
        <v>0</v>
      </c>
      <c r="N200" s="1">
        <v>0</v>
      </c>
      <c r="O200" s="12">
        <v>65</v>
      </c>
      <c r="P200" s="13">
        <v>0</v>
      </c>
      <c r="Q200" s="14">
        <v>0</v>
      </c>
      <c r="R200" s="8">
        <v>0</v>
      </c>
      <c r="S200" s="1">
        <v>0</v>
      </c>
      <c r="T200" s="17">
        <v>0</v>
      </c>
      <c r="U200" s="14">
        <v>0</v>
      </c>
      <c r="V200" s="11">
        <v>10</v>
      </c>
      <c r="W200" s="16">
        <v>0</v>
      </c>
      <c r="X200" s="17">
        <v>15</v>
      </c>
      <c r="Y200" s="13">
        <v>0</v>
      </c>
      <c r="Z200" s="15">
        <v>0</v>
      </c>
      <c r="AA200" s="16">
        <v>5</v>
      </c>
      <c r="AB200" s="1">
        <f>SUM(F200:AA200)</f>
        <v>100</v>
      </c>
      <c r="AC200" s="186"/>
      <c r="AD200" s="186"/>
      <c r="AE200" s="151">
        <v>1</v>
      </c>
      <c r="AF200" s="11">
        <v>1</v>
      </c>
      <c r="AG200" s="161" t="s">
        <v>545</v>
      </c>
      <c r="AH200" s="161">
        <v>1</v>
      </c>
      <c r="AI200" s="159">
        <v>995.7</v>
      </c>
      <c r="AJ200" s="176">
        <v>996.7</v>
      </c>
      <c r="AK200" s="176">
        <v>50</v>
      </c>
      <c r="AL200" s="176">
        <v>8</v>
      </c>
      <c r="AM200" s="176">
        <v>46</v>
      </c>
      <c r="AN200" s="133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88"/>
      <c r="BA200" s="60"/>
      <c r="BB200" s="127"/>
      <c r="BC200" s="57"/>
      <c r="BD200" s="127"/>
      <c r="BE200" s="127"/>
      <c r="BF200" s="128">
        <v>2.721</v>
      </c>
      <c r="BG200" s="128">
        <v>11.192</v>
      </c>
      <c r="BH200" s="33">
        <v>0.406</v>
      </c>
      <c r="BI200" s="2">
        <v>33.14</v>
      </c>
      <c r="BJ200" s="2">
        <v>33.43</v>
      </c>
      <c r="BK200" s="2">
        <f t="shared" si="32"/>
        <v>33.285</v>
      </c>
      <c r="BL200" s="2">
        <v>10.6</v>
      </c>
      <c r="BM200" s="2">
        <v>13.2</v>
      </c>
      <c r="BN200" s="7">
        <f t="shared" si="39"/>
        <v>3315.239043824701</v>
      </c>
      <c r="BO200" s="1">
        <f t="shared" si="31"/>
        <v>9020.765438247012</v>
      </c>
    </row>
    <row r="201" spans="1:67" ht="12" customHeight="1">
      <c r="A201" s="167" t="s">
        <v>98</v>
      </c>
      <c r="B201" s="116" t="s">
        <v>565</v>
      </c>
      <c r="C201" s="49">
        <v>1</v>
      </c>
      <c r="D201" s="49">
        <v>1</v>
      </c>
      <c r="E201" s="37">
        <v>998.8</v>
      </c>
      <c r="F201" s="12">
        <v>0</v>
      </c>
      <c r="G201" s="1">
        <v>0</v>
      </c>
      <c r="H201" s="1">
        <v>0</v>
      </c>
      <c r="I201" s="1">
        <v>0</v>
      </c>
      <c r="J201" s="12">
        <v>0</v>
      </c>
      <c r="K201" s="1">
        <v>0</v>
      </c>
      <c r="L201" s="1">
        <v>0</v>
      </c>
      <c r="M201" s="12">
        <v>60</v>
      </c>
      <c r="N201" s="1">
        <v>0</v>
      </c>
      <c r="O201" s="12">
        <v>10</v>
      </c>
      <c r="P201" s="13">
        <v>0</v>
      </c>
      <c r="Q201" s="14">
        <v>0</v>
      </c>
      <c r="R201" s="8">
        <v>0</v>
      </c>
      <c r="S201" s="1">
        <v>0</v>
      </c>
      <c r="T201" s="17">
        <v>0</v>
      </c>
      <c r="U201" s="14">
        <v>0</v>
      </c>
      <c r="V201" s="11">
        <v>10</v>
      </c>
      <c r="W201" s="16">
        <v>0</v>
      </c>
      <c r="X201" s="17">
        <v>20</v>
      </c>
      <c r="Y201" s="13">
        <v>0</v>
      </c>
      <c r="Z201" s="15">
        <v>0</v>
      </c>
      <c r="AA201" s="16">
        <v>0</v>
      </c>
      <c r="AB201" s="1">
        <f>SUM(F201:AA201)</f>
        <v>100</v>
      </c>
      <c r="AC201" s="186"/>
      <c r="AD201" s="186"/>
      <c r="AE201" s="151">
        <v>3</v>
      </c>
      <c r="AF201" s="11">
        <v>4</v>
      </c>
      <c r="AG201" s="151" t="s">
        <v>555</v>
      </c>
      <c r="AH201" s="151">
        <v>2</v>
      </c>
      <c r="AI201" s="159">
        <v>998.8</v>
      </c>
      <c r="AJ201" s="176">
        <v>998.62</v>
      </c>
      <c r="AK201" s="176">
        <v>71</v>
      </c>
      <c r="AL201" s="176">
        <v>5</v>
      </c>
      <c r="AM201" s="176">
        <v>26</v>
      </c>
      <c r="AN201" s="114" t="s">
        <v>513</v>
      </c>
      <c r="AO201" s="135">
        <v>31.4285714285714</v>
      </c>
      <c r="AP201" s="135">
        <v>0</v>
      </c>
      <c r="AQ201" s="135">
        <v>45.7142857142857</v>
      </c>
      <c r="AR201" s="135">
        <v>0</v>
      </c>
      <c r="AS201" s="135">
        <v>2.85714285714285</v>
      </c>
      <c r="AT201" s="135">
        <v>8.57142857142857</v>
      </c>
      <c r="AU201" s="135">
        <v>0</v>
      </c>
      <c r="AV201" s="135">
        <v>0</v>
      </c>
      <c r="AW201" s="135">
        <v>0</v>
      </c>
      <c r="AX201" s="135">
        <v>0</v>
      </c>
      <c r="AY201" s="135">
        <v>11.4285714285714</v>
      </c>
      <c r="AZ201" s="188">
        <f t="shared" si="33"/>
        <v>48.57142857142855</v>
      </c>
      <c r="BA201" s="60">
        <f t="shared" si="35"/>
        <v>5.666666666666665</v>
      </c>
      <c r="BB201" s="127">
        <f>(AO201+AP201+AQ201+AS201)/(AT201+AU201+AW201)</f>
        <v>9.333333333333329</v>
      </c>
      <c r="BC201" s="57">
        <f aca="true" t="shared" si="41" ref="BC201:BC264">SUM(AO201+AP201+AQ201+AS201)</f>
        <v>79.99999999999994</v>
      </c>
      <c r="BD201" s="127">
        <f>BG201-AX201</f>
        <v>5.08</v>
      </c>
      <c r="BE201" s="127">
        <f aca="true" t="shared" si="42" ref="BE201:BE262">AX201/BD201</f>
        <v>0</v>
      </c>
      <c r="BF201" s="128">
        <v>2.72</v>
      </c>
      <c r="BG201" s="128">
        <v>5.08</v>
      </c>
      <c r="BH201" s="33">
        <v>0.026</v>
      </c>
      <c r="BI201" s="2">
        <v>46.05</v>
      </c>
      <c r="BJ201" s="2">
        <v>46.19</v>
      </c>
      <c r="BK201" s="2">
        <f t="shared" si="32"/>
        <v>46.12</v>
      </c>
      <c r="BL201" s="2">
        <v>10.9</v>
      </c>
      <c r="BM201" s="2">
        <v>12.65</v>
      </c>
      <c r="BN201" s="7">
        <f t="shared" si="39"/>
        <v>4460.3481624758215</v>
      </c>
      <c r="BO201" s="1">
        <f aca="true" t="shared" si="43" ref="BO201:BO248">BN201*BF201</f>
        <v>12132.147001934236</v>
      </c>
    </row>
    <row r="202" spans="1:67" ht="12" customHeight="1">
      <c r="A202" s="167" t="s">
        <v>99</v>
      </c>
      <c r="B202" s="116" t="s">
        <v>565</v>
      </c>
      <c r="C202" s="49">
        <v>1</v>
      </c>
      <c r="D202" s="49">
        <v>1</v>
      </c>
      <c r="E202" s="37">
        <v>1004</v>
      </c>
      <c r="F202" s="12">
        <v>0</v>
      </c>
      <c r="G202" s="1">
        <v>0</v>
      </c>
      <c r="H202" s="1">
        <v>0</v>
      </c>
      <c r="I202" s="1">
        <v>0</v>
      </c>
      <c r="J202" s="12">
        <v>0</v>
      </c>
      <c r="K202" s="1">
        <v>0</v>
      </c>
      <c r="L202" s="1">
        <v>0</v>
      </c>
      <c r="M202" s="12">
        <v>0</v>
      </c>
      <c r="N202" s="1">
        <v>0</v>
      </c>
      <c r="O202" s="12">
        <v>95</v>
      </c>
      <c r="P202" s="13">
        <v>0</v>
      </c>
      <c r="Q202" s="14">
        <v>0</v>
      </c>
      <c r="R202" s="8">
        <v>0</v>
      </c>
      <c r="S202" s="1">
        <v>0</v>
      </c>
      <c r="T202" s="17">
        <v>0</v>
      </c>
      <c r="U202" s="14">
        <v>0</v>
      </c>
      <c r="V202" s="11">
        <v>0</v>
      </c>
      <c r="W202" s="16">
        <v>0</v>
      </c>
      <c r="X202" s="17">
        <v>5</v>
      </c>
      <c r="Y202" s="13">
        <v>0</v>
      </c>
      <c r="Z202" s="15">
        <v>0</v>
      </c>
      <c r="AA202" s="16">
        <v>0</v>
      </c>
      <c r="AB202" s="1">
        <f>SUM(F202:AA202)</f>
        <v>100</v>
      </c>
      <c r="AC202" s="186"/>
      <c r="AD202" s="186"/>
      <c r="AE202" s="151">
        <v>1</v>
      </c>
      <c r="AF202" s="11">
        <v>1</v>
      </c>
      <c r="AG202" s="161" t="s">
        <v>545</v>
      </c>
      <c r="AH202" s="161">
        <v>1</v>
      </c>
      <c r="AI202" s="159">
        <v>1004</v>
      </c>
      <c r="AJ202" s="176">
        <v>1004.32</v>
      </c>
      <c r="AK202" s="176">
        <v>54</v>
      </c>
      <c r="AL202" s="176">
        <v>1</v>
      </c>
      <c r="AM202" s="176">
        <v>51</v>
      </c>
      <c r="AN202" s="133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88"/>
      <c r="BA202" s="60"/>
      <c r="BB202" s="127"/>
      <c r="BC202" s="57"/>
      <c r="BD202" s="127"/>
      <c r="BE202" s="127"/>
      <c r="BF202" s="128">
        <v>2.731</v>
      </c>
      <c r="BG202" s="128">
        <v>10.845</v>
      </c>
      <c r="BH202" s="33">
        <v>0.128</v>
      </c>
      <c r="BI202" s="2">
        <v>35.67</v>
      </c>
      <c r="BJ202" s="2">
        <v>35.63</v>
      </c>
      <c r="BK202" s="2">
        <f t="shared" si="32"/>
        <v>35.650000000000006</v>
      </c>
      <c r="BL202" s="2">
        <v>11.7</v>
      </c>
      <c r="BM202" s="2">
        <v>13.75</v>
      </c>
      <c r="BN202" s="7">
        <f t="shared" si="39"/>
        <v>3200.1795332136458</v>
      </c>
      <c r="BO202" s="1">
        <f t="shared" si="43"/>
        <v>8739.690305206466</v>
      </c>
    </row>
    <row r="203" spans="1:67" ht="12" customHeight="1">
      <c r="A203" s="167" t="s">
        <v>100</v>
      </c>
      <c r="B203" s="116" t="s">
        <v>565</v>
      </c>
      <c r="C203" s="49">
        <v>1</v>
      </c>
      <c r="D203" s="49">
        <v>1</v>
      </c>
      <c r="E203" s="37">
        <v>1010.7</v>
      </c>
      <c r="F203" s="12">
        <v>0</v>
      </c>
      <c r="G203" s="1">
        <v>0</v>
      </c>
      <c r="H203" s="1">
        <v>0</v>
      </c>
      <c r="I203" s="1">
        <v>0</v>
      </c>
      <c r="J203" s="12">
        <v>0</v>
      </c>
      <c r="K203" s="1">
        <v>0</v>
      </c>
      <c r="L203" s="1">
        <v>0</v>
      </c>
      <c r="M203" s="12">
        <v>0</v>
      </c>
      <c r="N203" s="1">
        <v>0</v>
      </c>
      <c r="O203" s="12">
        <v>80</v>
      </c>
      <c r="P203" s="13">
        <v>0</v>
      </c>
      <c r="Q203" s="14">
        <v>0</v>
      </c>
      <c r="R203" s="8">
        <v>0</v>
      </c>
      <c r="S203" s="1">
        <v>0</v>
      </c>
      <c r="T203" s="17">
        <v>0</v>
      </c>
      <c r="U203" s="14">
        <v>0</v>
      </c>
      <c r="V203" s="11">
        <v>5</v>
      </c>
      <c r="W203" s="16">
        <v>0</v>
      </c>
      <c r="X203" s="17">
        <v>10</v>
      </c>
      <c r="Y203" s="13">
        <v>0</v>
      </c>
      <c r="Z203" s="15">
        <v>0</v>
      </c>
      <c r="AA203" s="16">
        <v>5</v>
      </c>
      <c r="AB203" s="1">
        <f>SUM(F203:AA203)</f>
        <v>100</v>
      </c>
      <c r="AC203" s="186"/>
      <c r="AD203" s="186"/>
      <c r="AE203" s="151">
        <v>1</v>
      </c>
      <c r="AF203" s="11">
        <v>1</v>
      </c>
      <c r="AG203" s="161" t="s">
        <v>545</v>
      </c>
      <c r="AH203" s="161">
        <v>1</v>
      </c>
      <c r="AI203" s="159">
        <v>1010.7</v>
      </c>
      <c r="AJ203" s="176">
        <v>1011.85</v>
      </c>
      <c r="AK203" s="176">
        <v>36</v>
      </c>
      <c r="AL203" s="176">
        <v>12</v>
      </c>
      <c r="AM203" s="176">
        <v>58</v>
      </c>
      <c r="AN203" s="133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88"/>
      <c r="BA203" s="60"/>
      <c r="BB203" s="127"/>
      <c r="BC203" s="57"/>
      <c r="BD203" s="127"/>
      <c r="BE203" s="127"/>
      <c r="BF203" s="128">
        <v>2.738</v>
      </c>
      <c r="BG203" s="128">
        <v>9.917</v>
      </c>
      <c r="BH203" s="33">
        <v>0.052</v>
      </c>
      <c r="BI203" s="2">
        <v>35.08</v>
      </c>
      <c r="BJ203" s="2">
        <v>35.68</v>
      </c>
      <c r="BK203" s="2">
        <f t="shared" si="32"/>
        <v>35.379999999999995</v>
      </c>
      <c r="BL203" s="2">
        <v>12.5</v>
      </c>
      <c r="BM203" s="2">
        <v>14.7</v>
      </c>
      <c r="BN203" s="7">
        <f t="shared" si="39"/>
        <v>2963.149078726968</v>
      </c>
      <c r="BO203" s="1">
        <f t="shared" si="43"/>
        <v>8113.102177554439</v>
      </c>
    </row>
    <row r="204" spans="1:67" ht="12" customHeight="1">
      <c r="A204" s="167" t="s">
        <v>101</v>
      </c>
      <c r="B204" s="116" t="s">
        <v>565</v>
      </c>
      <c r="C204" s="49">
        <v>1</v>
      </c>
      <c r="D204" s="49">
        <v>1</v>
      </c>
      <c r="E204" s="37">
        <v>1014.2</v>
      </c>
      <c r="F204" s="12">
        <v>0</v>
      </c>
      <c r="G204" s="1">
        <v>0</v>
      </c>
      <c r="H204" s="1">
        <v>0</v>
      </c>
      <c r="I204" s="1">
        <v>0</v>
      </c>
      <c r="J204" s="12">
        <v>0</v>
      </c>
      <c r="K204" s="1">
        <v>0</v>
      </c>
      <c r="L204" s="1">
        <v>0</v>
      </c>
      <c r="M204" s="12">
        <v>0</v>
      </c>
      <c r="N204" s="1">
        <v>0</v>
      </c>
      <c r="O204" s="12">
        <v>30</v>
      </c>
      <c r="P204" s="13">
        <v>0</v>
      </c>
      <c r="Q204" s="14">
        <v>0</v>
      </c>
      <c r="R204" s="8">
        <v>0</v>
      </c>
      <c r="S204" s="1">
        <v>0</v>
      </c>
      <c r="T204" s="17">
        <v>0</v>
      </c>
      <c r="U204" s="14">
        <v>0</v>
      </c>
      <c r="V204" s="11">
        <v>0</v>
      </c>
      <c r="W204" s="16">
        <v>0</v>
      </c>
      <c r="X204" s="17">
        <v>40</v>
      </c>
      <c r="Y204" s="13">
        <v>0</v>
      </c>
      <c r="Z204" s="15">
        <v>0</v>
      </c>
      <c r="AA204" s="16">
        <v>30</v>
      </c>
      <c r="AB204" s="1">
        <f>SUM(F204:AA204)</f>
        <v>100</v>
      </c>
      <c r="AC204" s="186"/>
      <c r="AD204" s="186"/>
      <c r="AE204" s="151">
        <v>3</v>
      </c>
      <c r="AF204" s="11">
        <v>1</v>
      </c>
      <c r="AG204" s="161" t="s">
        <v>545</v>
      </c>
      <c r="AH204" s="161">
        <v>1</v>
      </c>
      <c r="AI204" s="159">
        <v>1014.2</v>
      </c>
      <c r="AJ204" s="176">
        <v>1015.2</v>
      </c>
      <c r="AK204" s="176">
        <v>42</v>
      </c>
      <c r="AL204" s="176">
        <v>2</v>
      </c>
      <c r="AM204" s="176">
        <v>57</v>
      </c>
      <c r="AN204" s="133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88"/>
      <c r="BA204" s="60"/>
      <c r="BB204" s="127"/>
      <c r="BC204" s="57"/>
      <c r="BD204" s="127"/>
      <c r="BE204" s="127"/>
      <c r="BF204" s="128">
        <v>2.707</v>
      </c>
      <c r="BG204" s="128">
        <v>1.318</v>
      </c>
      <c r="BH204" s="33">
        <v>0.008</v>
      </c>
      <c r="BI204" s="2">
        <v>36.37</v>
      </c>
      <c r="BJ204" s="2">
        <v>36.19</v>
      </c>
      <c r="BK204" s="2">
        <f t="shared" si="32"/>
        <v>36.28</v>
      </c>
      <c r="BL204" s="2">
        <v>8.12</v>
      </c>
      <c r="BM204" s="2">
        <v>9.85</v>
      </c>
      <c r="BN204" s="7">
        <f t="shared" si="39"/>
        <v>4798.9417989418</v>
      </c>
      <c r="BO204" s="1">
        <f t="shared" si="43"/>
        <v>12990.735449735452</v>
      </c>
    </row>
    <row r="205" spans="1:67" ht="12" customHeight="1">
      <c r="A205" s="167" t="s">
        <v>123</v>
      </c>
      <c r="B205" s="116" t="s">
        <v>565</v>
      </c>
      <c r="C205" s="49">
        <v>1</v>
      </c>
      <c r="D205" s="49">
        <v>1</v>
      </c>
      <c r="E205" s="37">
        <v>1015.2</v>
      </c>
      <c r="F205" s="12">
        <v>0</v>
      </c>
      <c r="G205" s="1">
        <v>0</v>
      </c>
      <c r="H205" s="1">
        <v>0</v>
      </c>
      <c r="I205" s="1">
        <v>0</v>
      </c>
      <c r="J205" s="12">
        <v>0</v>
      </c>
      <c r="K205" s="1">
        <v>0</v>
      </c>
      <c r="L205" s="1">
        <v>0</v>
      </c>
      <c r="M205" s="12">
        <v>0</v>
      </c>
      <c r="N205" s="1">
        <v>10</v>
      </c>
      <c r="O205" s="12">
        <v>0</v>
      </c>
      <c r="P205" s="13">
        <v>0</v>
      </c>
      <c r="Q205" s="14">
        <v>0</v>
      </c>
      <c r="R205" s="8">
        <v>0</v>
      </c>
      <c r="S205" s="1">
        <v>0</v>
      </c>
      <c r="T205" s="17">
        <v>0</v>
      </c>
      <c r="U205" s="14">
        <v>5</v>
      </c>
      <c r="V205" s="11">
        <v>10</v>
      </c>
      <c r="W205" s="16">
        <v>5</v>
      </c>
      <c r="X205" s="17">
        <v>30</v>
      </c>
      <c r="Y205" s="13">
        <v>0</v>
      </c>
      <c r="Z205" s="15">
        <v>5</v>
      </c>
      <c r="AA205" s="16">
        <v>35</v>
      </c>
      <c r="AB205" s="1">
        <f>SUM(F205:AA205)</f>
        <v>100</v>
      </c>
      <c r="AC205" s="184">
        <v>0.5489285639417035</v>
      </c>
      <c r="AD205" s="184">
        <v>0.42422229848954657</v>
      </c>
      <c r="AE205" s="151"/>
      <c r="AF205" s="11">
        <v>5</v>
      </c>
      <c r="AG205" s="156" t="s">
        <v>557</v>
      </c>
      <c r="AH205" s="156">
        <v>3</v>
      </c>
      <c r="AI205" s="159">
        <v>1015.2</v>
      </c>
      <c r="AJ205" s="176">
        <v>1015.2</v>
      </c>
      <c r="AK205" s="176">
        <v>94</v>
      </c>
      <c r="AL205" s="176">
        <v>3</v>
      </c>
      <c r="AM205" s="176">
        <v>3</v>
      </c>
      <c r="AN205" s="114" t="s">
        <v>359</v>
      </c>
      <c r="AO205" s="135">
        <v>12.0967741935483</v>
      </c>
      <c r="AP205" s="135">
        <v>0</v>
      </c>
      <c r="AQ205" s="135">
        <v>39.516129032258</v>
      </c>
      <c r="AR205" s="135">
        <v>0</v>
      </c>
      <c r="AS205" s="135">
        <v>4.83870967741935</v>
      </c>
      <c r="AT205" s="135">
        <v>22.5806451612903</v>
      </c>
      <c r="AU205" s="135">
        <v>0</v>
      </c>
      <c r="AV205" s="135">
        <v>0</v>
      </c>
      <c r="AW205" s="135">
        <v>11.2903225806451</v>
      </c>
      <c r="AX205" s="135">
        <v>9.67741935483871</v>
      </c>
      <c r="AY205" s="135">
        <v>0</v>
      </c>
      <c r="AZ205" s="188">
        <f t="shared" si="33"/>
        <v>55.64516129032245</v>
      </c>
      <c r="BA205" s="60">
        <f t="shared" si="35"/>
        <v>2.4642857142857113</v>
      </c>
      <c r="BB205" s="127">
        <f aca="true" t="shared" si="44" ref="BB205:BB240">(AO205+AP205+AQ205+AS205)/(AT205+AU205+AW205)</f>
        <v>1.666666666666666</v>
      </c>
      <c r="BC205" s="57">
        <f t="shared" si="41"/>
        <v>56.45161290322565</v>
      </c>
      <c r="BD205" s="127">
        <f aca="true" t="shared" si="45" ref="BD205:BD214">BG205-AX205</f>
        <v>2.8935806451612898</v>
      </c>
      <c r="BE205" s="127">
        <f t="shared" si="42"/>
        <v>3.344444320576137</v>
      </c>
      <c r="BF205" s="128">
        <v>2.708</v>
      </c>
      <c r="BG205" s="128">
        <v>12.571</v>
      </c>
      <c r="BH205" s="33">
        <v>7.021</v>
      </c>
      <c r="BI205" s="2">
        <v>26.44</v>
      </c>
      <c r="BJ205" s="2">
        <v>26.38</v>
      </c>
      <c r="BK205" s="2">
        <f t="shared" si="32"/>
        <v>26.41</v>
      </c>
      <c r="BL205" s="2">
        <v>6.02</v>
      </c>
      <c r="BM205" s="2">
        <v>7.82</v>
      </c>
      <c r="BN205" s="7">
        <f t="shared" si="39"/>
        <v>4836.996336996338</v>
      </c>
      <c r="BO205" s="1">
        <f t="shared" si="43"/>
        <v>13098.586080586085</v>
      </c>
    </row>
    <row r="206" spans="1:67" ht="12" customHeight="1">
      <c r="A206" s="167" t="s">
        <v>124</v>
      </c>
      <c r="B206" s="116" t="s">
        <v>565</v>
      </c>
      <c r="C206" s="49">
        <v>0</v>
      </c>
      <c r="D206" s="49">
        <v>1</v>
      </c>
      <c r="E206" s="37">
        <v>1016</v>
      </c>
      <c r="F206" s="12"/>
      <c r="G206" s="1"/>
      <c r="H206" s="1"/>
      <c r="I206" s="1"/>
      <c r="J206" s="12"/>
      <c r="K206" s="1"/>
      <c r="L206" s="1"/>
      <c r="M206" s="12"/>
      <c r="N206" s="1"/>
      <c r="O206" s="12"/>
      <c r="P206" s="13"/>
      <c r="Q206" s="14"/>
      <c r="R206" s="8"/>
      <c r="S206" s="1"/>
      <c r="T206" s="17"/>
      <c r="U206" s="14"/>
      <c r="V206" s="11"/>
      <c r="W206" s="16"/>
      <c r="X206" s="17"/>
      <c r="Y206" s="13"/>
      <c r="Z206" s="15"/>
      <c r="AA206" s="16"/>
      <c r="AB206" s="1">
        <f>SUM(F206:AA206)</f>
        <v>0</v>
      </c>
      <c r="AC206" s="186"/>
      <c r="AD206" s="186"/>
      <c r="AE206" s="151"/>
      <c r="AF206" s="11">
        <v>5</v>
      </c>
      <c r="AG206" s="156" t="s">
        <v>557</v>
      </c>
      <c r="AH206" s="156">
        <v>3</v>
      </c>
      <c r="AI206" s="159">
        <v>1016</v>
      </c>
      <c r="AJ206" s="176">
        <v>1015.7</v>
      </c>
      <c r="AK206" s="176">
        <v>94</v>
      </c>
      <c r="AL206" s="176">
        <v>3</v>
      </c>
      <c r="AM206" s="176">
        <v>3</v>
      </c>
      <c r="AN206" s="114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88"/>
      <c r="BA206" s="60"/>
      <c r="BB206" s="127"/>
      <c r="BC206" s="57"/>
      <c r="BD206" s="127"/>
      <c r="BE206" s="127"/>
      <c r="BF206" s="128">
        <v>2.708</v>
      </c>
      <c r="BG206" s="128">
        <v>12.514</v>
      </c>
      <c r="BH206" s="33">
        <v>3.85</v>
      </c>
      <c r="BI206" s="2">
        <v>50.41</v>
      </c>
      <c r="BJ206" s="2">
        <v>50.65</v>
      </c>
      <c r="BK206" s="2">
        <f aca="true" t="shared" si="46" ref="BK206:BK214">(BI206+BJ206)/2</f>
        <v>50.53</v>
      </c>
      <c r="BL206" s="2">
        <v>11.4</v>
      </c>
      <c r="BM206" s="2">
        <v>13.55</v>
      </c>
      <c r="BN206" s="7">
        <f t="shared" si="39"/>
        <v>4661.439114391144</v>
      </c>
      <c r="BO206" s="1">
        <f t="shared" si="43"/>
        <v>12623.17712177122</v>
      </c>
    </row>
    <row r="207" spans="1:67" ht="12" customHeight="1">
      <c r="A207" s="167" t="s">
        <v>102</v>
      </c>
      <c r="B207" s="116" t="s">
        <v>565</v>
      </c>
      <c r="C207" s="49">
        <v>1</v>
      </c>
      <c r="D207" s="49">
        <v>1</v>
      </c>
      <c r="E207" s="37">
        <v>1018.5</v>
      </c>
      <c r="F207" s="12">
        <v>0</v>
      </c>
      <c r="G207" s="1">
        <v>0</v>
      </c>
      <c r="H207" s="1">
        <v>0</v>
      </c>
      <c r="I207" s="1">
        <v>0</v>
      </c>
      <c r="J207" s="12">
        <v>0</v>
      </c>
      <c r="K207" s="1">
        <v>0</v>
      </c>
      <c r="L207" s="1">
        <v>0</v>
      </c>
      <c r="M207" s="12">
        <v>0</v>
      </c>
      <c r="N207" s="1">
        <v>10</v>
      </c>
      <c r="O207" s="12">
        <v>0</v>
      </c>
      <c r="P207" s="13">
        <v>0</v>
      </c>
      <c r="Q207" s="14">
        <v>0</v>
      </c>
      <c r="R207" s="8">
        <v>5</v>
      </c>
      <c r="S207" s="1">
        <v>0</v>
      </c>
      <c r="T207" s="17">
        <v>25</v>
      </c>
      <c r="U207" s="14">
        <v>5</v>
      </c>
      <c r="V207" s="11">
        <v>5</v>
      </c>
      <c r="W207" s="16">
        <v>5</v>
      </c>
      <c r="X207" s="17">
        <v>20</v>
      </c>
      <c r="Y207" s="13">
        <v>0</v>
      </c>
      <c r="Z207" s="15">
        <v>10</v>
      </c>
      <c r="AA207" s="16">
        <v>15</v>
      </c>
      <c r="AB207" s="1">
        <f>SUM(F207:AA207)</f>
        <v>100</v>
      </c>
      <c r="AC207" s="184">
        <v>0.4178964103850564</v>
      </c>
      <c r="AD207" s="184">
        <v>0.40612304618264156</v>
      </c>
      <c r="AE207" s="151"/>
      <c r="AF207" s="11">
        <v>5</v>
      </c>
      <c r="AG207" s="156" t="s">
        <v>557</v>
      </c>
      <c r="AH207" s="156">
        <v>3</v>
      </c>
      <c r="AI207" s="159">
        <v>1018.5</v>
      </c>
      <c r="AJ207" s="176">
        <v>1019.63</v>
      </c>
      <c r="AK207" s="176">
        <v>97</v>
      </c>
      <c r="AL207" s="176">
        <v>2</v>
      </c>
      <c r="AM207" s="176">
        <v>1</v>
      </c>
      <c r="AN207" s="133" t="s">
        <v>360</v>
      </c>
      <c r="AO207" s="134">
        <v>24.074074074074</v>
      </c>
      <c r="AP207" s="134">
        <v>0</v>
      </c>
      <c r="AQ207" s="134">
        <v>56.481481481481396</v>
      </c>
      <c r="AR207" s="134">
        <v>0</v>
      </c>
      <c r="AS207" s="134">
        <v>0</v>
      </c>
      <c r="AT207" s="134">
        <v>17.5925925925925</v>
      </c>
      <c r="AU207" s="134">
        <v>0</v>
      </c>
      <c r="AV207" s="134">
        <v>0</v>
      </c>
      <c r="AW207" s="134">
        <v>1.85185185185185</v>
      </c>
      <c r="AX207" s="134">
        <v>0</v>
      </c>
      <c r="AY207" s="134">
        <v>0</v>
      </c>
      <c r="AZ207" s="188">
        <f t="shared" si="33"/>
        <v>58.33333333333324</v>
      </c>
      <c r="BA207" s="60">
        <f t="shared" si="35"/>
        <v>3.315789473684223</v>
      </c>
      <c r="BB207" s="127">
        <f t="shared" si="44"/>
        <v>4.142857142857155</v>
      </c>
      <c r="BC207" s="57">
        <f t="shared" si="41"/>
        <v>80.5555555555554</v>
      </c>
      <c r="BD207" s="127">
        <f t="shared" si="45"/>
        <v>2.5</v>
      </c>
      <c r="BE207" s="127">
        <f t="shared" si="42"/>
        <v>0</v>
      </c>
      <c r="BF207" s="128">
        <v>2.694</v>
      </c>
      <c r="BG207" s="128">
        <v>2.5</v>
      </c>
      <c r="BH207" s="33">
        <v>0.006</v>
      </c>
      <c r="BI207" s="2">
        <v>37.45</v>
      </c>
      <c r="BJ207" s="2">
        <v>37.42</v>
      </c>
      <c r="BK207" s="2">
        <f t="shared" si="46"/>
        <v>37.435</v>
      </c>
      <c r="BL207" s="2">
        <v>7.25</v>
      </c>
      <c r="BM207" s="2">
        <v>8.55</v>
      </c>
      <c r="BN207" s="7">
        <f t="shared" si="39"/>
        <v>5595.665171898357</v>
      </c>
      <c r="BO207" s="1">
        <f t="shared" si="43"/>
        <v>15074.721973094172</v>
      </c>
    </row>
    <row r="208" spans="1:67" ht="12" customHeight="1">
      <c r="A208" s="167" t="s">
        <v>103</v>
      </c>
      <c r="B208" s="116" t="s">
        <v>565</v>
      </c>
      <c r="C208" s="49">
        <v>1</v>
      </c>
      <c r="D208" s="49">
        <v>1</v>
      </c>
      <c r="E208" s="37">
        <v>1021</v>
      </c>
      <c r="F208" s="12">
        <v>0</v>
      </c>
      <c r="G208" s="1">
        <v>0</v>
      </c>
      <c r="H208" s="1">
        <v>0</v>
      </c>
      <c r="I208" s="1">
        <v>0</v>
      </c>
      <c r="J208" s="12">
        <v>0</v>
      </c>
      <c r="K208" s="1">
        <v>50</v>
      </c>
      <c r="L208" s="1">
        <v>0</v>
      </c>
      <c r="M208" s="12">
        <v>0</v>
      </c>
      <c r="N208" s="1">
        <v>10</v>
      </c>
      <c r="O208" s="12">
        <v>0</v>
      </c>
      <c r="P208" s="13">
        <v>0</v>
      </c>
      <c r="Q208" s="14">
        <v>0</v>
      </c>
      <c r="R208" s="8">
        <v>0</v>
      </c>
      <c r="S208" s="1">
        <v>0</v>
      </c>
      <c r="T208" s="17">
        <v>0</v>
      </c>
      <c r="U208" s="14">
        <v>0</v>
      </c>
      <c r="V208" s="11">
        <v>0</v>
      </c>
      <c r="W208" s="16">
        <v>0</v>
      </c>
      <c r="X208" s="17">
        <v>40</v>
      </c>
      <c r="Y208" s="13">
        <v>0</v>
      </c>
      <c r="Z208" s="15">
        <v>0</v>
      </c>
      <c r="AA208" s="16">
        <v>0</v>
      </c>
      <c r="AB208" s="1">
        <f>SUM(F208:AA208)</f>
        <v>100</v>
      </c>
      <c r="AC208" s="186"/>
      <c r="AD208" s="186"/>
      <c r="AE208" s="151"/>
      <c r="AF208" s="11">
        <v>3</v>
      </c>
      <c r="AG208" s="151" t="s">
        <v>554</v>
      </c>
      <c r="AH208" s="151">
        <v>2</v>
      </c>
      <c r="AI208" s="159">
        <v>1021</v>
      </c>
      <c r="AJ208" s="176">
        <v>1019.63</v>
      </c>
      <c r="AK208" s="176">
        <v>97</v>
      </c>
      <c r="AL208" s="176">
        <v>3</v>
      </c>
      <c r="AM208" s="176">
        <v>2</v>
      </c>
      <c r="AN208" s="133" t="s">
        <v>361</v>
      </c>
      <c r="AO208" s="134">
        <v>23.4234234234234</v>
      </c>
      <c r="AP208" s="134">
        <v>0</v>
      </c>
      <c r="AQ208" s="134">
        <v>42.3423423423423</v>
      </c>
      <c r="AR208" s="134">
        <v>0</v>
      </c>
      <c r="AS208" s="134">
        <v>0</v>
      </c>
      <c r="AT208" s="134">
        <v>28.8288288288288</v>
      </c>
      <c r="AU208" s="134">
        <v>0</v>
      </c>
      <c r="AV208" s="134">
        <v>0.9009009009009</v>
      </c>
      <c r="AW208" s="134">
        <v>4.5045045045045</v>
      </c>
      <c r="AX208" s="134">
        <v>0</v>
      </c>
      <c r="AY208" s="134">
        <v>0</v>
      </c>
      <c r="AZ208" s="188">
        <f aca="true" t="shared" si="47" ref="AZ208:AZ271">AQ208+AS208+AW208</f>
        <v>46.8468468468468</v>
      </c>
      <c r="BA208" s="60">
        <f t="shared" si="35"/>
        <v>1.625</v>
      </c>
      <c r="BB208" s="127">
        <f t="shared" si="44"/>
        <v>1.9729729729729732</v>
      </c>
      <c r="BC208" s="57">
        <f t="shared" si="41"/>
        <v>65.7657657657657</v>
      </c>
      <c r="BD208" s="127">
        <f t="shared" si="45"/>
        <v>1.119</v>
      </c>
      <c r="BE208" s="127">
        <f t="shared" si="42"/>
        <v>0</v>
      </c>
      <c r="BF208" s="128">
        <v>2.678</v>
      </c>
      <c r="BG208" s="128">
        <v>1.119</v>
      </c>
      <c r="BH208" s="33">
        <v>0.002</v>
      </c>
      <c r="BI208" s="2">
        <v>27.5</v>
      </c>
      <c r="BJ208" s="2">
        <v>27.66</v>
      </c>
      <c r="BK208" s="2">
        <f t="shared" si="46"/>
        <v>27.58</v>
      </c>
      <c r="BL208" s="2">
        <v>5.1</v>
      </c>
      <c r="BM208" s="2">
        <v>6.6</v>
      </c>
      <c r="BN208" s="7">
        <f t="shared" si="39"/>
        <v>6074.88986784141</v>
      </c>
      <c r="BO208" s="1">
        <f t="shared" si="43"/>
        <v>16268.555066079294</v>
      </c>
    </row>
    <row r="209" spans="1:67" ht="12" customHeight="1">
      <c r="A209" s="167" t="s">
        <v>104</v>
      </c>
      <c r="B209" s="116" t="s">
        <v>565</v>
      </c>
      <c r="C209" s="49">
        <v>1</v>
      </c>
      <c r="D209" s="49">
        <v>1</v>
      </c>
      <c r="E209" s="37">
        <v>1022.3</v>
      </c>
      <c r="F209" s="12">
        <v>0</v>
      </c>
      <c r="G209" s="1">
        <v>0</v>
      </c>
      <c r="H209" s="1">
        <v>0</v>
      </c>
      <c r="I209" s="1">
        <v>0</v>
      </c>
      <c r="J209" s="12">
        <v>0</v>
      </c>
      <c r="K209" s="1">
        <v>0</v>
      </c>
      <c r="L209" s="1">
        <v>0</v>
      </c>
      <c r="M209" s="12">
        <v>0</v>
      </c>
      <c r="N209" s="1">
        <v>5</v>
      </c>
      <c r="O209" s="12">
        <v>0</v>
      </c>
      <c r="P209" s="13">
        <v>0</v>
      </c>
      <c r="Q209" s="14">
        <v>0</v>
      </c>
      <c r="R209" s="8">
        <v>0</v>
      </c>
      <c r="S209" s="1">
        <v>0</v>
      </c>
      <c r="T209" s="17">
        <v>0</v>
      </c>
      <c r="U209" s="14">
        <v>5</v>
      </c>
      <c r="V209" s="11">
        <v>5</v>
      </c>
      <c r="W209" s="16">
        <v>5</v>
      </c>
      <c r="X209" s="17">
        <v>20</v>
      </c>
      <c r="Y209" s="13">
        <v>0</v>
      </c>
      <c r="Z209" s="15">
        <v>10</v>
      </c>
      <c r="AA209" s="16">
        <v>50</v>
      </c>
      <c r="AB209" s="1">
        <f>SUM(F209:AA209)</f>
        <v>100</v>
      </c>
      <c r="AC209" s="184">
        <v>0.38385879318498684</v>
      </c>
      <c r="AD209" s="184">
        <v>0.3081803969958734</v>
      </c>
      <c r="AE209" s="151"/>
      <c r="AF209" s="11">
        <v>5</v>
      </c>
      <c r="AG209" s="156" t="s">
        <v>557</v>
      </c>
      <c r="AH209" s="156">
        <v>3</v>
      </c>
      <c r="AI209" s="159">
        <v>1022.3</v>
      </c>
      <c r="AJ209" s="176">
        <v>1022.82</v>
      </c>
      <c r="AK209" s="176">
        <v>95</v>
      </c>
      <c r="AL209" s="176">
        <v>3</v>
      </c>
      <c r="AM209" s="176">
        <v>4</v>
      </c>
      <c r="AN209" s="133" t="s">
        <v>362</v>
      </c>
      <c r="AO209" s="134">
        <v>26.6666666666666</v>
      </c>
      <c r="AP209" s="134">
        <v>0</v>
      </c>
      <c r="AQ209" s="134">
        <v>43.6363636363636</v>
      </c>
      <c r="AR209" s="134">
        <v>0</v>
      </c>
      <c r="AS209" s="134">
        <v>2.42424242424242</v>
      </c>
      <c r="AT209" s="134">
        <v>16.9696969696969</v>
      </c>
      <c r="AU209" s="134">
        <v>0</v>
      </c>
      <c r="AV209" s="134">
        <v>0</v>
      </c>
      <c r="AW209" s="134">
        <v>8.484848484848479</v>
      </c>
      <c r="AX209" s="134">
        <v>1.8181818181818101</v>
      </c>
      <c r="AY209" s="134">
        <v>0</v>
      </c>
      <c r="AZ209" s="188">
        <f t="shared" si="47"/>
        <v>54.5454545454545</v>
      </c>
      <c r="BA209" s="60">
        <f t="shared" si="35"/>
        <v>3.214285714285724</v>
      </c>
      <c r="BB209" s="127">
        <f t="shared" si="44"/>
        <v>2.857142857142861</v>
      </c>
      <c r="BC209" s="57">
        <f t="shared" si="41"/>
        <v>72.72727272727262</v>
      </c>
      <c r="BD209" s="127">
        <f t="shared" si="45"/>
        <v>7.7398181818181895</v>
      </c>
      <c r="BE209" s="127">
        <f t="shared" si="42"/>
        <v>0.23491272992083315</v>
      </c>
      <c r="BF209" s="128">
        <v>2.708</v>
      </c>
      <c r="BG209" s="128">
        <v>9.558</v>
      </c>
      <c r="BH209" s="33">
        <v>1.199</v>
      </c>
      <c r="BI209" s="2">
        <v>36.54</v>
      </c>
      <c r="BJ209" s="2">
        <v>36.93</v>
      </c>
      <c r="BK209" s="2">
        <f t="shared" si="46"/>
        <v>36.735</v>
      </c>
      <c r="BL209" s="2">
        <v>7.65</v>
      </c>
      <c r="BM209" s="2">
        <v>9.05</v>
      </c>
      <c r="BN209" s="7">
        <f t="shared" si="39"/>
        <v>5181.241184767278</v>
      </c>
      <c r="BO209" s="1">
        <f t="shared" si="43"/>
        <v>14030.80112834979</v>
      </c>
    </row>
    <row r="210" spans="1:67" ht="12" customHeight="1">
      <c r="A210" s="167" t="s">
        <v>105</v>
      </c>
      <c r="B210" s="116" t="s">
        <v>565</v>
      </c>
      <c r="C210" s="49">
        <v>1</v>
      </c>
      <c r="D210" s="49">
        <v>1</v>
      </c>
      <c r="E210" s="37">
        <v>1024.5</v>
      </c>
      <c r="F210" s="12">
        <v>0</v>
      </c>
      <c r="G210" s="1">
        <v>0</v>
      </c>
      <c r="H210" s="1">
        <v>0</v>
      </c>
      <c r="I210" s="1">
        <v>0</v>
      </c>
      <c r="J210" s="12">
        <v>0</v>
      </c>
      <c r="K210" s="1">
        <v>0</v>
      </c>
      <c r="L210" s="1">
        <v>0</v>
      </c>
      <c r="M210" s="12">
        <v>0</v>
      </c>
      <c r="N210" s="1">
        <v>5</v>
      </c>
      <c r="O210" s="12">
        <v>0</v>
      </c>
      <c r="P210" s="13">
        <v>0</v>
      </c>
      <c r="Q210" s="14">
        <v>0</v>
      </c>
      <c r="R210" s="8">
        <v>0</v>
      </c>
      <c r="S210" s="1">
        <v>0</v>
      </c>
      <c r="T210" s="17">
        <v>0</v>
      </c>
      <c r="U210" s="14">
        <v>5</v>
      </c>
      <c r="V210" s="11">
        <v>5</v>
      </c>
      <c r="W210" s="16">
        <v>5</v>
      </c>
      <c r="X210" s="17">
        <v>10</v>
      </c>
      <c r="Y210" s="13">
        <v>0</v>
      </c>
      <c r="Z210" s="15">
        <v>10</v>
      </c>
      <c r="AA210" s="16">
        <v>60</v>
      </c>
      <c r="AB210" s="1">
        <f>SUM(F210:AA210)</f>
        <v>100</v>
      </c>
      <c r="AC210" s="184">
        <v>0.38147901000407825</v>
      </c>
      <c r="AD210" s="184">
        <v>0.1973343192496374</v>
      </c>
      <c r="AE210" s="151"/>
      <c r="AF210" s="11">
        <v>5</v>
      </c>
      <c r="AG210" s="156" t="s">
        <v>557</v>
      </c>
      <c r="AH210" s="156">
        <v>3</v>
      </c>
      <c r="AI210" s="159">
        <v>1024.5</v>
      </c>
      <c r="AJ210" s="176">
        <v>1022.82</v>
      </c>
      <c r="AK210" s="176">
        <v>95</v>
      </c>
      <c r="AL210" s="176">
        <v>3</v>
      </c>
      <c r="AM210" s="176">
        <v>4</v>
      </c>
      <c r="AN210" s="114" t="s">
        <v>363</v>
      </c>
      <c r="AO210" s="135">
        <v>38.1355932203389</v>
      </c>
      <c r="AP210" s="135">
        <v>0</v>
      </c>
      <c r="AQ210" s="135">
        <v>28.8135593220339</v>
      </c>
      <c r="AR210" s="135">
        <v>0</v>
      </c>
      <c r="AS210" s="135">
        <v>6.77966101694915</v>
      </c>
      <c r="AT210" s="135">
        <v>13.5593220338983</v>
      </c>
      <c r="AU210" s="135">
        <v>0</v>
      </c>
      <c r="AV210" s="135">
        <v>0</v>
      </c>
      <c r="AW210" s="135">
        <v>7.6271186440677905</v>
      </c>
      <c r="AX210" s="135">
        <v>5.08474576271186</v>
      </c>
      <c r="AY210" s="135">
        <v>0</v>
      </c>
      <c r="AZ210" s="188">
        <f t="shared" si="47"/>
        <v>43.220338983050844</v>
      </c>
      <c r="BA210" s="60">
        <f t="shared" si="35"/>
        <v>3.1875000000000004</v>
      </c>
      <c r="BB210" s="127">
        <f t="shared" si="44"/>
        <v>3.479999999999998</v>
      </c>
      <c r="BC210" s="57">
        <f t="shared" si="41"/>
        <v>73.72881355932195</v>
      </c>
      <c r="BD210" s="127">
        <f t="shared" si="45"/>
        <v>2.3752542372881402</v>
      </c>
      <c r="BE210" s="127">
        <f t="shared" si="42"/>
        <v>2.140716426430706</v>
      </c>
      <c r="BF210" s="128">
        <v>2.714</v>
      </c>
      <c r="BG210" s="128">
        <v>7.46</v>
      </c>
      <c r="BH210" s="33">
        <v>0.161</v>
      </c>
      <c r="BI210" s="2">
        <v>35.37</v>
      </c>
      <c r="BJ210" s="2">
        <v>35.26</v>
      </c>
      <c r="BK210" s="2">
        <f t="shared" si="46"/>
        <v>35.315</v>
      </c>
      <c r="BL210" s="2">
        <v>7.25</v>
      </c>
      <c r="BM210" s="2">
        <v>8.5</v>
      </c>
      <c r="BN210" s="7">
        <f t="shared" si="39"/>
        <v>5278.774289985052</v>
      </c>
      <c r="BO210" s="1">
        <f t="shared" si="43"/>
        <v>14326.59342301943</v>
      </c>
    </row>
    <row r="211" spans="1:67" ht="12" customHeight="1">
      <c r="A211" s="167" t="s">
        <v>106</v>
      </c>
      <c r="B211" s="116" t="s">
        <v>565</v>
      </c>
      <c r="C211" s="49">
        <v>1</v>
      </c>
      <c r="D211" s="49">
        <v>1</v>
      </c>
      <c r="E211" s="37">
        <v>1026.5</v>
      </c>
      <c r="F211" s="12">
        <v>0</v>
      </c>
      <c r="G211" s="1">
        <v>0</v>
      </c>
      <c r="H211" s="1">
        <v>0</v>
      </c>
      <c r="I211" s="1">
        <v>0</v>
      </c>
      <c r="J211" s="12">
        <v>0</v>
      </c>
      <c r="K211" s="1">
        <v>0</v>
      </c>
      <c r="L211" s="1">
        <v>0</v>
      </c>
      <c r="M211" s="12">
        <v>20</v>
      </c>
      <c r="N211" s="1">
        <v>0</v>
      </c>
      <c r="O211" s="12">
        <v>0</v>
      </c>
      <c r="P211" s="13">
        <v>0</v>
      </c>
      <c r="Q211" s="14">
        <v>0</v>
      </c>
      <c r="R211" s="8">
        <v>0</v>
      </c>
      <c r="S211" s="1">
        <v>0</v>
      </c>
      <c r="T211" s="17">
        <v>0</v>
      </c>
      <c r="U211" s="14">
        <v>0</v>
      </c>
      <c r="V211" s="11">
        <v>0</v>
      </c>
      <c r="W211" s="16">
        <v>0</v>
      </c>
      <c r="X211" s="17">
        <v>50</v>
      </c>
      <c r="Y211" s="13">
        <v>0</v>
      </c>
      <c r="Z211" s="15">
        <v>0</v>
      </c>
      <c r="AA211" s="16">
        <v>30</v>
      </c>
      <c r="AB211" s="1">
        <f>SUM(F211:AA211)</f>
        <v>100</v>
      </c>
      <c r="AC211" s="184">
        <v>0.3241581922826078</v>
      </c>
      <c r="AD211" s="184">
        <v>0.5838087640828812</v>
      </c>
      <c r="AE211" s="151"/>
      <c r="AF211" s="11">
        <v>5</v>
      </c>
      <c r="AG211" s="156" t="s">
        <v>557</v>
      </c>
      <c r="AH211" s="156">
        <v>3</v>
      </c>
      <c r="AI211" s="159">
        <v>1026.5</v>
      </c>
      <c r="AJ211" s="176">
        <v>1026.88</v>
      </c>
      <c r="AK211" s="176">
        <v>84</v>
      </c>
      <c r="AL211" s="176">
        <v>5</v>
      </c>
      <c r="AM211" s="176">
        <v>15</v>
      </c>
      <c r="AN211" s="133" t="s">
        <v>364</v>
      </c>
      <c r="AO211" s="134">
        <v>46.8354430379746</v>
      </c>
      <c r="AP211" s="134">
        <v>0</v>
      </c>
      <c r="AQ211" s="134">
        <v>27.2151898734177</v>
      </c>
      <c r="AR211" s="134">
        <v>0</v>
      </c>
      <c r="AS211" s="134">
        <v>0.632911392405063</v>
      </c>
      <c r="AT211" s="134">
        <v>11.3924050632911</v>
      </c>
      <c r="AU211" s="134">
        <v>0</v>
      </c>
      <c r="AV211" s="134">
        <v>0</v>
      </c>
      <c r="AW211" s="134">
        <v>10.759493670886</v>
      </c>
      <c r="AX211" s="134">
        <v>3.16455696202531</v>
      </c>
      <c r="AY211" s="134">
        <v>0</v>
      </c>
      <c r="AZ211" s="188">
        <f t="shared" si="47"/>
        <v>38.607594936708765</v>
      </c>
      <c r="BA211" s="60">
        <f t="shared" si="35"/>
        <v>3.388888888888892</v>
      </c>
      <c r="BB211" s="127">
        <f t="shared" si="44"/>
        <v>3.371428571428584</v>
      </c>
      <c r="BC211" s="57">
        <f t="shared" si="41"/>
        <v>74.68354430379736</v>
      </c>
      <c r="BD211" s="127">
        <f t="shared" si="45"/>
        <v>8.44644303797469</v>
      </c>
      <c r="BE211" s="127">
        <f t="shared" si="42"/>
        <v>0.37466149334076554</v>
      </c>
      <c r="BF211" s="128">
        <v>2.718</v>
      </c>
      <c r="BG211" s="128">
        <v>11.611</v>
      </c>
      <c r="BH211" s="33">
        <v>0.13</v>
      </c>
      <c r="BI211" s="2">
        <v>33.94</v>
      </c>
      <c r="BJ211" s="2">
        <v>34.09</v>
      </c>
      <c r="BK211" s="2">
        <f t="shared" si="46"/>
        <v>34.015</v>
      </c>
      <c r="BL211" s="2">
        <v>7.07</v>
      </c>
      <c r="BM211" s="2">
        <v>8.57</v>
      </c>
      <c r="BN211" s="7">
        <f t="shared" si="39"/>
        <v>5225.038402457757</v>
      </c>
      <c r="BO211" s="1">
        <f t="shared" si="43"/>
        <v>14201.654377880184</v>
      </c>
    </row>
    <row r="212" spans="1:67" ht="12" customHeight="1">
      <c r="A212" s="167" t="s">
        <v>107</v>
      </c>
      <c r="B212" s="116" t="s">
        <v>565</v>
      </c>
      <c r="C212" s="49">
        <v>1</v>
      </c>
      <c r="D212" s="49">
        <v>1</v>
      </c>
      <c r="E212" s="37">
        <v>1027.3</v>
      </c>
      <c r="F212" s="12">
        <v>0</v>
      </c>
      <c r="G212" s="1">
        <v>0</v>
      </c>
      <c r="H212" s="1">
        <v>0</v>
      </c>
      <c r="I212" s="1">
        <v>0</v>
      </c>
      <c r="J212" s="12">
        <v>0</v>
      </c>
      <c r="K212" s="1">
        <v>0</v>
      </c>
      <c r="L212" s="1">
        <v>0</v>
      </c>
      <c r="M212" s="12">
        <v>0</v>
      </c>
      <c r="N212" s="1">
        <v>0</v>
      </c>
      <c r="O212" s="12">
        <v>0</v>
      </c>
      <c r="P212" s="13">
        <v>0</v>
      </c>
      <c r="Q212" s="14">
        <v>0</v>
      </c>
      <c r="R212" s="8">
        <v>0</v>
      </c>
      <c r="S212" s="1">
        <v>0</v>
      </c>
      <c r="T212" s="17">
        <v>95</v>
      </c>
      <c r="U212" s="14">
        <v>0</v>
      </c>
      <c r="V212" s="11">
        <v>0</v>
      </c>
      <c r="W212" s="16">
        <v>0</v>
      </c>
      <c r="X212" s="17">
        <v>5</v>
      </c>
      <c r="Y212" s="13">
        <v>0</v>
      </c>
      <c r="Z212" s="15">
        <v>0</v>
      </c>
      <c r="AA212" s="16">
        <v>0</v>
      </c>
      <c r="AB212" s="1">
        <f>SUM(F212:AA212)</f>
        <v>100</v>
      </c>
      <c r="AC212" s="186"/>
      <c r="AD212" s="186"/>
      <c r="AE212" s="151"/>
      <c r="AF212" s="11">
        <v>6</v>
      </c>
      <c r="AG212" s="156" t="s">
        <v>558</v>
      </c>
      <c r="AH212" s="156">
        <v>3</v>
      </c>
      <c r="AI212" s="159">
        <v>1027.3</v>
      </c>
      <c r="AJ212" s="176">
        <v>1026.88</v>
      </c>
      <c r="AK212" s="176">
        <v>84</v>
      </c>
      <c r="AL212" s="176">
        <v>5</v>
      </c>
      <c r="AM212" s="176">
        <v>15</v>
      </c>
      <c r="AN212" s="114" t="s">
        <v>365</v>
      </c>
      <c r="AO212" s="135">
        <v>62.42424242424241</v>
      </c>
      <c r="AP212" s="135">
        <v>0</v>
      </c>
      <c r="AQ212" s="135">
        <v>12.727272727272702</v>
      </c>
      <c r="AR212" s="135">
        <v>0</v>
      </c>
      <c r="AS212" s="135">
        <v>1.8181818181818101</v>
      </c>
      <c r="AT212" s="135">
        <v>21.2121212121212</v>
      </c>
      <c r="AU212" s="135">
        <v>0</v>
      </c>
      <c r="AV212" s="135">
        <v>0</v>
      </c>
      <c r="AW212" s="135">
        <v>0.606060606060606</v>
      </c>
      <c r="AX212" s="135">
        <v>1.21212121212121</v>
      </c>
      <c r="AY212" s="135">
        <v>0</v>
      </c>
      <c r="AZ212" s="188">
        <f t="shared" si="47"/>
        <v>15.151515151515117</v>
      </c>
      <c r="BA212" s="60">
        <f aca="true" t="shared" si="48" ref="BA212:BA275">(AQ212+AW212+AS212)/(AT212)</f>
        <v>0.7142857142857131</v>
      </c>
      <c r="BB212" s="127">
        <f t="shared" si="44"/>
        <v>3.5277777777777777</v>
      </c>
      <c r="BC212" s="57">
        <f t="shared" si="41"/>
        <v>76.96969696969693</v>
      </c>
      <c r="BD212" s="127">
        <f t="shared" si="45"/>
        <v>5.5608787878787895</v>
      </c>
      <c r="BE212" s="127">
        <f t="shared" si="42"/>
        <v>0.21797296045425518</v>
      </c>
      <c r="BF212" s="128">
        <v>2.735</v>
      </c>
      <c r="BG212" s="128">
        <v>6.773</v>
      </c>
      <c r="BH212" s="33">
        <v>0.061</v>
      </c>
      <c r="BI212" s="2">
        <v>35.01</v>
      </c>
      <c r="BJ212" s="2">
        <v>35.14</v>
      </c>
      <c r="BK212" s="2">
        <f t="shared" si="46"/>
        <v>35.075</v>
      </c>
      <c r="BL212" s="2">
        <v>7.42</v>
      </c>
      <c r="BM212" s="2">
        <v>8.9</v>
      </c>
      <c r="BN212" s="7">
        <f t="shared" si="39"/>
        <v>5112.973760932945</v>
      </c>
      <c r="BO212" s="1">
        <f t="shared" si="43"/>
        <v>13983.983236151604</v>
      </c>
    </row>
    <row r="213" spans="1:67" ht="12" customHeight="1">
      <c r="A213" s="167" t="s">
        <v>108</v>
      </c>
      <c r="B213" s="116" t="s">
        <v>565</v>
      </c>
      <c r="C213" s="49">
        <v>1</v>
      </c>
      <c r="D213" s="49">
        <v>1</v>
      </c>
      <c r="E213" s="37">
        <v>1028</v>
      </c>
      <c r="F213" s="12">
        <v>0</v>
      </c>
      <c r="G213" s="1">
        <v>0</v>
      </c>
      <c r="H213" s="1">
        <v>0</v>
      </c>
      <c r="I213" s="1">
        <v>0</v>
      </c>
      <c r="J213" s="12">
        <v>0</v>
      </c>
      <c r="K213" s="1">
        <v>0</v>
      </c>
      <c r="L213" s="1">
        <v>0</v>
      </c>
      <c r="M213" s="12">
        <v>20</v>
      </c>
      <c r="N213" s="1">
        <v>0</v>
      </c>
      <c r="O213" s="12">
        <v>0</v>
      </c>
      <c r="P213" s="13">
        <v>0</v>
      </c>
      <c r="Q213" s="14">
        <v>0</v>
      </c>
      <c r="R213" s="8">
        <v>0</v>
      </c>
      <c r="S213" s="1">
        <v>0</v>
      </c>
      <c r="T213" s="17">
        <v>0</v>
      </c>
      <c r="U213" s="14">
        <v>0</v>
      </c>
      <c r="V213" s="11">
        <v>0</v>
      </c>
      <c r="W213" s="16">
        <v>0</v>
      </c>
      <c r="X213" s="17">
        <v>50</v>
      </c>
      <c r="Y213" s="13">
        <v>0</v>
      </c>
      <c r="Z213" s="15">
        <v>0</v>
      </c>
      <c r="AA213" s="16">
        <v>30</v>
      </c>
      <c r="AB213" s="1">
        <f>SUM(F213:AA213)</f>
        <v>100</v>
      </c>
      <c r="AC213" s="184">
        <v>0.2792479270397856</v>
      </c>
      <c r="AD213" s="184">
        <v>0.15134722171539855</v>
      </c>
      <c r="AE213" s="151"/>
      <c r="AF213" s="11">
        <v>5</v>
      </c>
      <c r="AG213" s="156" t="s">
        <v>557</v>
      </c>
      <c r="AH213" s="156">
        <v>3</v>
      </c>
      <c r="AI213" s="159">
        <v>1028</v>
      </c>
      <c r="AJ213" s="176">
        <v>1026.88</v>
      </c>
      <c r="AK213" s="176">
        <v>84</v>
      </c>
      <c r="AL213" s="176">
        <v>5</v>
      </c>
      <c r="AM213" s="176">
        <v>15</v>
      </c>
      <c r="AN213" s="133" t="s">
        <v>366</v>
      </c>
      <c r="AO213" s="134">
        <v>46.6666666666666</v>
      </c>
      <c r="AP213" s="134">
        <v>0</v>
      </c>
      <c r="AQ213" s="134">
        <v>34.074074074074</v>
      </c>
      <c r="AR213" s="134">
        <v>0</v>
      </c>
      <c r="AS213" s="134">
        <v>1.48148148148148</v>
      </c>
      <c r="AT213" s="134">
        <v>6.66666666666666</v>
      </c>
      <c r="AU213" s="134">
        <v>0</v>
      </c>
      <c r="AV213" s="134">
        <v>0</v>
      </c>
      <c r="AW213" s="134">
        <v>6.66666666666666</v>
      </c>
      <c r="AX213" s="134">
        <v>4.444444444444439</v>
      </c>
      <c r="AY213" s="134">
        <v>0</v>
      </c>
      <c r="AZ213" s="188">
        <f t="shared" si="47"/>
        <v>42.222222222222136</v>
      </c>
      <c r="BA213" s="60">
        <f t="shared" si="48"/>
        <v>6.333333333333327</v>
      </c>
      <c r="BB213" s="127">
        <f t="shared" si="44"/>
        <v>6.166666666666662</v>
      </c>
      <c r="BC213" s="57">
        <f t="shared" si="41"/>
        <v>82.22222222222207</v>
      </c>
      <c r="BD213" s="127">
        <f t="shared" si="45"/>
        <v>6.49255555555556</v>
      </c>
      <c r="BE213" s="127">
        <f t="shared" si="42"/>
        <v>0.6845446922115915</v>
      </c>
      <c r="BF213" s="128">
        <v>2.715</v>
      </c>
      <c r="BG213" s="128">
        <v>10.937</v>
      </c>
      <c r="BH213" s="33">
        <v>0.858</v>
      </c>
      <c r="BI213" s="2">
        <v>37.27</v>
      </c>
      <c r="BJ213" s="2">
        <v>37.61</v>
      </c>
      <c r="BK213" s="2">
        <f t="shared" si="46"/>
        <v>37.44</v>
      </c>
      <c r="BL213" s="2">
        <v>7.87</v>
      </c>
      <c r="BM213" s="2">
        <v>9.67</v>
      </c>
      <c r="BN213" s="7">
        <f t="shared" si="39"/>
        <v>5121.751025991792</v>
      </c>
      <c r="BO213" s="1">
        <f t="shared" si="43"/>
        <v>13905.554035567713</v>
      </c>
    </row>
    <row r="214" spans="1:67" ht="12" customHeight="1">
      <c r="A214" s="167" t="s">
        <v>109</v>
      </c>
      <c r="B214" s="116" t="s">
        <v>565</v>
      </c>
      <c r="C214" s="49">
        <v>1</v>
      </c>
      <c r="D214" s="49">
        <v>1</v>
      </c>
      <c r="E214" s="37">
        <v>1028.5</v>
      </c>
      <c r="F214" s="12">
        <v>0</v>
      </c>
      <c r="G214" s="1">
        <v>0</v>
      </c>
      <c r="H214" s="1">
        <v>0</v>
      </c>
      <c r="I214" s="1">
        <v>0</v>
      </c>
      <c r="J214" s="12">
        <v>0</v>
      </c>
      <c r="K214" s="1">
        <v>0</v>
      </c>
      <c r="L214" s="1">
        <v>0</v>
      </c>
      <c r="M214" s="12">
        <v>0</v>
      </c>
      <c r="N214" s="1">
        <v>5</v>
      </c>
      <c r="O214" s="12">
        <v>0</v>
      </c>
      <c r="P214" s="13">
        <v>0</v>
      </c>
      <c r="Q214" s="14">
        <v>0</v>
      </c>
      <c r="R214" s="8">
        <v>0</v>
      </c>
      <c r="S214" s="1">
        <v>0</v>
      </c>
      <c r="T214" s="17">
        <v>95</v>
      </c>
      <c r="U214" s="14">
        <v>0</v>
      </c>
      <c r="V214" s="11">
        <v>0</v>
      </c>
      <c r="W214" s="16">
        <v>0</v>
      </c>
      <c r="X214" s="17">
        <v>0</v>
      </c>
      <c r="Y214" s="13">
        <v>0</v>
      </c>
      <c r="Z214" s="15">
        <v>0</v>
      </c>
      <c r="AA214" s="16">
        <v>0</v>
      </c>
      <c r="AB214" s="1">
        <f>SUM(F214:AA214)</f>
        <v>100</v>
      </c>
      <c r="AC214" s="186"/>
      <c r="AD214" s="186"/>
      <c r="AE214" s="151"/>
      <c r="AF214" s="11">
        <v>6</v>
      </c>
      <c r="AG214" s="156" t="s">
        <v>558</v>
      </c>
      <c r="AH214" s="156">
        <v>3</v>
      </c>
      <c r="AI214" s="159">
        <v>1028.5</v>
      </c>
      <c r="AJ214" s="176">
        <v>1026.88</v>
      </c>
      <c r="AK214" s="176">
        <v>84</v>
      </c>
      <c r="AL214" s="176">
        <v>5</v>
      </c>
      <c r="AM214" s="176">
        <v>15</v>
      </c>
      <c r="AN214" s="114" t="s">
        <v>367</v>
      </c>
      <c r="AO214" s="135">
        <v>67.52136752136751</v>
      </c>
      <c r="AP214" s="135">
        <v>0</v>
      </c>
      <c r="AQ214" s="135">
        <v>17.9487179487179</v>
      </c>
      <c r="AR214" s="135">
        <v>0</v>
      </c>
      <c r="AS214" s="135">
        <v>0</v>
      </c>
      <c r="AT214" s="135">
        <v>9.4017094017094</v>
      </c>
      <c r="AU214" s="135">
        <v>0</v>
      </c>
      <c r="AV214" s="135">
        <v>0</v>
      </c>
      <c r="AW214" s="135">
        <v>0.8547008547008539</v>
      </c>
      <c r="AX214" s="135">
        <v>4.27350427350427</v>
      </c>
      <c r="AY214" s="135">
        <v>0</v>
      </c>
      <c r="AZ214" s="188">
        <f t="shared" si="47"/>
        <v>18.803418803418754</v>
      </c>
      <c r="BA214" s="60">
        <f t="shared" si="48"/>
        <v>1.9999999999999951</v>
      </c>
      <c r="BB214" s="127">
        <f t="shared" si="44"/>
        <v>8.333333333333329</v>
      </c>
      <c r="BC214" s="57">
        <f t="shared" si="41"/>
        <v>85.47008547008541</v>
      </c>
      <c r="BD214" s="127">
        <f t="shared" si="45"/>
        <v>6.88049572649573</v>
      </c>
      <c r="BE214" s="127">
        <f t="shared" si="42"/>
        <v>0.6211041243798266</v>
      </c>
      <c r="BF214" s="128">
        <v>2.707</v>
      </c>
      <c r="BG214" s="128">
        <v>11.154</v>
      </c>
      <c r="BH214" s="33">
        <v>1.182</v>
      </c>
      <c r="BI214" s="2">
        <v>31.79</v>
      </c>
      <c r="BJ214" s="2">
        <v>33.02</v>
      </c>
      <c r="BK214" s="2">
        <f t="shared" si="46"/>
        <v>32.405</v>
      </c>
      <c r="BL214" s="2">
        <v>7</v>
      </c>
      <c r="BM214" s="2">
        <v>8.95</v>
      </c>
      <c r="BN214" s="7">
        <f t="shared" si="39"/>
        <v>5031.832298136646</v>
      </c>
      <c r="BO214" s="1">
        <f t="shared" si="43"/>
        <v>13621.1700310559</v>
      </c>
    </row>
    <row r="215" spans="1:67" ht="12" customHeight="1">
      <c r="A215" s="167" t="s">
        <v>429</v>
      </c>
      <c r="B215" s="116" t="s">
        <v>565</v>
      </c>
      <c r="C215" s="49">
        <v>1</v>
      </c>
      <c r="D215" s="49">
        <v>0</v>
      </c>
      <c r="E215" s="37">
        <v>1028.5</v>
      </c>
      <c r="F215" s="12">
        <v>0</v>
      </c>
      <c r="G215" s="1">
        <v>0</v>
      </c>
      <c r="H215" s="1">
        <v>0</v>
      </c>
      <c r="I215" s="1">
        <v>0</v>
      </c>
      <c r="J215" s="12">
        <v>0</v>
      </c>
      <c r="K215" s="1">
        <v>0</v>
      </c>
      <c r="L215" s="1">
        <v>0</v>
      </c>
      <c r="M215" s="12">
        <v>0</v>
      </c>
      <c r="N215" s="1">
        <v>0</v>
      </c>
      <c r="O215" s="12">
        <v>0</v>
      </c>
      <c r="P215" s="13">
        <v>0</v>
      </c>
      <c r="Q215" s="14">
        <v>0</v>
      </c>
      <c r="R215" s="8">
        <v>0</v>
      </c>
      <c r="S215" s="1">
        <v>0</v>
      </c>
      <c r="T215" s="17">
        <v>100</v>
      </c>
      <c r="U215" s="14">
        <v>0</v>
      </c>
      <c r="V215" s="11">
        <v>0</v>
      </c>
      <c r="W215" s="16">
        <v>0</v>
      </c>
      <c r="X215" s="17">
        <v>0</v>
      </c>
      <c r="Y215" s="13">
        <v>0</v>
      </c>
      <c r="Z215" s="15">
        <v>0</v>
      </c>
      <c r="AA215" s="16">
        <v>0</v>
      </c>
      <c r="AB215" s="1">
        <f>SUM(F215:AA215)</f>
        <v>100</v>
      </c>
      <c r="AC215" s="186"/>
      <c r="AD215" s="186"/>
      <c r="AE215" s="151"/>
      <c r="AF215" s="11">
        <v>6</v>
      </c>
      <c r="AG215" s="156" t="s">
        <v>558</v>
      </c>
      <c r="AH215" s="156">
        <v>3</v>
      </c>
      <c r="AI215" s="159">
        <v>1028.5</v>
      </c>
      <c r="AJ215" s="176">
        <v>1026.88</v>
      </c>
      <c r="AK215" s="176">
        <v>84</v>
      </c>
      <c r="AL215" s="176">
        <v>5</v>
      </c>
      <c r="AM215" s="176">
        <v>15</v>
      </c>
      <c r="AN215" s="114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88"/>
      <c r="BA215" s="60"/>
      <c r="BB215" s="127"/>
      <c r="BC215" s="57"/>
      <c r="BD215" s="127"/>
      <c r="BE215" s="127"/>
      <c r="BF215" s="128"/>
      <c r="BG215" s="128"/>
      <c r="BH215" s="33"/>
      <c r="BI215" s="2"/>
      <c r="BJ215" s="2"/>
      <c r="BK215" s="2"/>
      <c r="BL215" s="2"/>
      <c r="BM215" s="2"/>
      <c r="BN215" s="7"/>
      <c r="BO215" s="1"/>
    </row>
    <row r="216" spans="1:67" ht="12" customHeight="1">
      <c r="A216" s="167" t="s">
        <v>110</v>
      </c>
      <c r="B216" s="116" t="s">
        <v>565</v>
      </c>
      <c r="C216" s="49">
        <v>1</v>
      </c>
      <c r="D216" s="49">
        <v>1</v>
      </c>
      <c r="E216" s="37">
        <v>1031.5</v>
      </c>
      <c r="F216" s="12">
        <v>0</v>
      </c>
      <c r="G216" s="1">
        <v>0</v>
      </c>
      <c r="H216" s="1">
        <v>0</v>
      </c>
      <c r="I216" s="1">
        <v>0</v>
      </c>
      <c r="J216" s="12">
        <v>0</v>
      </c>
      <c r="K216" s="1">
        <v>0</v>
      </c>
      <c r="L216" s="1">
        <v>0</v>
      </c>
      <c r="M216" s="12">
        <v>0</v>
      </c>
      <c r="N216" s="1">
        <v>0</v>
      </c>
      <c r="O216" s="12">
        <v>0</v>
      </c>
      <c r="P216" s="13">
        <v>0</v>
      </c>
      <c r="Q216" s="14">
        <v>0</v>
      </c>
      <c r="R216" s="8">
        <v>0</v>
      </c>
      <c r="S216" s="1">
        <v>0</v>
      </c>
      <c r="T216" s="17">
        <v>100</v>
      </c>
      <c r="U216" s="14">
        <v>0</v>
      </c>
      <c r="V216" s="11">
        <v>0</v>
      </c>
      <c r="W216" s="16">
        <v>0</v>
      </c>
      <c r="X216" s="17">
        <v>0</v>
      </c>
      <c r="Y216" s="13">
        <v>0</v>
      </c>
      <c r="Z216" s="15">
        <v>0</v>
      </c>
      <c r="AA216" s="16">
        <v>0</v>
      </c>
      <c r="AB216" s="1">
        <f>SUM(F216:AA216)</f>
        <v>100</v>
      </c>
      <c r="AC216" s="186"/>
      <c r="AD216" s="186"/>
      <c r="AE216" s="151"/>
      <c r="AF216" s="11">
        <v>6</v>
      </c>
      <c r="AG216" s="156" t="s">
        <v>558</v>
      </c>
      <c r="AH216" s="156">
        <v>3</v>
      </c>
      <c r="AI216" s="159">
        <v>1031.5</v>
      </c>
      <c r="AJ216" s="176">
        <v>1030.89</v>
      </c>
      <c r="AK216" s="176">
        <v>90</v>
      </c>
      <c r="AL216" s="176">
        <v>2</v>
      </c>
      <c r="AM216" s="176">
        <v>6</v>
      </c>
      <c r="AN216" s="114" t="s">
        <v>368</v>
      </c>
      <c r="AO216" s="135">
        <v>39.682539682539606</v>
      </c>
      <c r="AP216" s="135">
        <v>0</v>
      </c>
      <c r="AQ216" s="135">
        <v>12.6984126984126</v>
      </c>
      <c r="AR216" s="135">
        <v>0</v>
      </c>
      <c r="AS216" s="135">
        <v>0.793650793650793</v>
      </c>
      <c r="AT216" s="135">
        <v>46.8253968253968</v>
      </c>
      <c r="AU216" s="135">
        <v>0</v>
      </c>
      <c r="AV216" s="135">
        <v>0</v>
      </c>
      <c r="AW216" s="135">
        <v>0</v>
      </c>
      <c r="AX216" s="135">
        <v>0</v>
      </c>
      <c r="AY216" s="135">
        <v>0</v>
      </c>
      <c r="AZ216" s="188">
        <f t="shared" si="47"/>
        <v>13.492063492063393</v>
      </c>
      <c r="BA216" s="60">
        <f t="shared" si="48"/>
        <v>0.288135593220337</v>
      </c>
      <c r="BB216" s="127">
        <f t="shared" si="44"/>
        <v>1.1355932203389798</v>
      </c>
      <c r="BC216" s="57">
        <f t="shared" si="41"/>
        <v>53.174603174603</v>
      </c>
      <c r="BD216" s="127">
        <f>BG216-AX216</f>
        <v>1.735</v>
      </c>
      <c r="BE216" s="127">
        <f t="shared" si="42"/>
        <v>0</v>
      </c>
      <c r="BF216" s="128">
        <v>2.705</v>
      </c>
      <c r="BG216" s="128">
        <v>1.735</v>
      </c>
      <c r="BH216" s="33">
        <v>0.011</v>
      </c>
      <c r="BI216" s="2">
        <v>35.57</v>
      </c>
      <c r="BJ216" s="2">
        <v>35.84</v>
      </c>
      <c r="BK216" s="2">
        <f aca="true" t="shared" si="49" ref="BK216:BK248">(BI216+BJ216)/2</f>
        <v>35.705</v>
      </c>
      <c r="BL216" s="2">
        <v>6.45</v>
      </c>
      <c r="BM216" s="2">
        <v>8.25</v>
      </c>
      <c r="BN216" s="7">
        <f aca="true" t="shared" si="50" ref="BN216:BN230">(BK216/(BL216-$BL$2))*1000</f>
        <v>6061.969439728352</v>
      </c>
      <c r="BO216" s="1">
        <f t="shared" si="43"/>
        <v>16397.627334465193</v>
      </c>
    </row>
    <row r="217" spans="1:67" ht="12" customHeight="1">
      <c r="A217" s="167" t="s">
        <v>126</v>
      </c>
      <c r="B217" s="116" t="s">
        <v>565</v>
      </c>
      <c r="C217" s="49">
        <v>1</v>
      </c>
      <c r="D217" s="49">
        <v>1</v>
      </c>
      <c r="E217" s="37">
        <v>1032</v>
      </c>
      <c r="F217" s="12">
        <v>0</v>
      </c>
      <c r="G217" s="1">
        <v>0</v>
      </c>
      <c r="H217" s="1">
        <v>0</v>
      </c>
      <c r="I217" s="1">
        <v>0</v>
      </c>
      <c r="J217" s="12">
        <v>0</v>
      </c>
      <c r="K217" s="1">
        <v>0</v>
      </c>
      <c r="L217" s="1">
        <v>0</v>
      </c>
      <c r="M217" s="12">
        <v>0</v>
      </c>
      <c r="N217" s="1">
        <v>0</v>
      </c>
      <c r="O217" s="12">
        <v>0</v>
      </c>
      <c r="P217" s="13">
        <v>0</v>
      </c>
      <c r="Q217" s="14">
        <v>0</v>
      </c>
      <c r="R217" s="8">
        <v>0</v>
      </c>
      <c r="S217" s="1">
        <v>0</v>
      </c>
      <c r="T217" s="17">
        <v>50</v>
      </c>
      <c r="U217" s="14">
        <v>10</v>
      </c>
      <c r="V217" s="11">
        <v>5</v>
      </c>
      <c r="W217" s="16">
        <v>5</v>
      </c>
      <c r="X217" s="17">
        <v>10</v>
      </c>
      <c r="Y217" s="13">
        <v>0</v>
      </c>
      <c r="Z217" s="15">
        <v>10</v>
      </c>
      <c r="AA217" s="16">
        <v>10</v>
      </c>
      <c r="AB217" s="1">
        <f>SUM(F217:AA217)</f>
        <v>100</v>
      </c>
      <c r="AC217" s="186"/>
      <c r="AD217" s="186"/>
      <c r="AE217" s="151"/>
      <c r="AF217" s="11">
        <v>4</v>
      </c>
      <c r="AG217" s="156" t="s">
        <v>557</v>
      </c>
      <c r="AH217" s="156">
        <v>3</v>
      </c>
      <c r="AI217" s="159">
        <v>1032</v>
      </c>
      <c r="AJ217" s="176">
        <v>1031.82</v>
      </c>
      <c r="AK217" s="176">
        <v>90</v>
      </c>
      <c r="AL217" s="176">
        <v>2</v>
      </c>
      <c r="AM217" s="176">
        <v>8</v>
      </c>
      <c r="AN217" s="114" t="s">
        <v>369</v>
      </c>
      <c r="AO217" s="135">
        <v>17.8571428571428</v>
      </c>
      <c r="AP217" s="135">
        <v>0</v>
      </c>
      <c r="AQ217" s="135">
        <v>51.7857142857142</v>
      </c>
      <c r="AR217" s="135">
        <v>0</v>
      </c>
      <c r="AS217" s="135">
        <v>3.57142857142857</v>
      </c>
      <c r="AT217" s="135">
        <v>10.7142857142857</v>
      </c>
      <c r="AU217" s="135">
        <v>0</v>
      </c>
      <c r="AV217" s="135">
        <v>0</v>
      </c>
      <c r="AW217" s="135">
        <v>14.2857142857142</v>
      </c>
      <c r="AX217" s="135">
        <v>0.8928571428571419</v>
      </c>
      <c r="AY217" s="135">
        <v>0.8928571428571419</v>
      </c>
      <c r="AZ217" s="188">
        <f t="shared" si="47"/>
        <v>69.64285714285697</v>
      </c>
      <c r="BA217" s="60">
        <f t="shared" si="48"/>
        <v>6.499999999999993</v>
      </c>
      <c r="BB217" s="127">
        <f t="shared" si="44"/>
        <v>2.928571428571434</v>
      </c>
      <c r="BC217" s="57">
        <f t="shared" si="41"/>
        <v>73.21428571428557</v>
      </c>
      <c r="BD217" s="127">
        <f>BG217-AX217</f>
        <v>1.0841428571428582</v>
      </c>
      <c r="BE217" s="127">
        <f t="shared" si="42"/>
        <v>0.8235604163921448</v>
      </c>
      <c r="BF217" s="128">
        <v>2.697</v>
      </c>
      <c r="BG217" s="128">
        <v>1.977</v>
      </c>
      <c r="BH217" s="33">
        <v>0.005</v>
      </c>
      <c r="BI217" s="2">
        <v>35.04</v>
      </c>
      <c r="BJ217" s="2">
        <v>35.28</v>
      </c>
      <c r="BK217" s="2">
        <f t="shared" si="49"/>
        <v>35.16</v>
      </c>
      <c r="BL217" s="2">
        <v>6.85</v>
      </c>
      <c r="BM217" s="2">
        <v>8.37</v>
      </c>
      <c r="BN217" s="7">
        <f t="shared" si="50"/>
        <v>5589.825119236883</v>
      </c>
      <c r="BO217" s="1">
        <f t="shared" si="43"/>
        <v>15075.758346581875</v>
      </c>
    </row>
    <row r="218" spans="1:67" ht="12" customHeight="1">
      <c r="A218" s="167" t="s">
        <v>111</v>
      </c>
      <c r="B218" s="116" t="s">
        <v>565</v>
      </c>
      <c r="C218" s="49">
        <v>1</v>
      </c>
      <c r="D218" s="49">
        <v>1</v>
      </c>
      <c r="E218" s="37">
        <v>1034.1</v>
      </c>
      <c r="F218" s="12">
        <v>0</v>
      </c>
      <c r="G218" s="1">
        <v>0</v>
      </c>
      <c r="H218" s="1">
        <v>0</v>
      </c>
      <c r="I218" s="1">
        <v>0</v>
      </c>
      <c r="J218" s="12">
        <v>0</v>
      </c>
      <c r="K218" s="1">
        <v>0</v>
      </c>
      <c r="L218" s="1">
        <v>0</v>
      </c>
      <c r="M218" s="12">
        <v>0</v>
      </c>
      <c r="N218" s="1">
        <v>10</v>
      </c>
      <c r="O218" s="12">
        <v>0</v>
      </c>
      <c r="P218" s="13">
        <v>0</v>
      </c>
      <c r="Q218" s="14">
        <v>0</v>
      </c>
      <c r="R218" s="8">
        <v>0</v>
      </c>
      <c r="S218" s="1">
        <v>0</v>
      </c>
      <c r="T218" s="17">
        <v>0</v>
      </c>
      <c r="U218" s="14">
        <v>10</v>
      </c>
      <c r="V218" s="11">
        <v>5</v>
      </c>
      <c r="W218" s="16">
        <v>0</v>
      </c>
      <c r="X218" s="17">
        <v>30</v>
      </c>
      <c r="Y218" s="13">
        <v>0</v>
      </c>
      <c r="Z218" s="15">
        <v>15</v>
      </c>
      <c r="AA218" s="16">
        <v>30</v>
      </c>
      <c r="AB218" s="1">
        <f>SUM(F218:AA218)</f>
        <v>100</v>
      </c>
      <c r="AC218" s="186"/>
      <c r="AD218" s="186"/>
      <c r="AE218" s="151"/>
      <c r="AF218" s="11">
        <v>5</v>
      </c>
      <c r="AG218" s="156" t="s">
        <v>557</v>
      </c>
      <c r="AH218" s="156">
        <v>3</v>
      </c>
      <c r="AI218" s="159">
        <v>1034.1</v>
      </c>
      <c r="AJ218" s="176">
        <v>1031.82</v>
      </c>
      <c r="AK218" s="176">
        <v>90</v>
      </c>
      <c r="AL218" s="176">
        <v>2</v>
      </c>
      <c r="AM218" s="176">
        <v>8</v>
      </c>
      <c r="AN218" s="114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88"/>
      <c r="BA218" s="60"/>
      <c r="BB218" s="127"/>
      <c r="BC218" s="57"/>
      <c r="BD218" s="127"/>
      <c r="BE218" s="127"/>
      <c r="BF218" s="128">
        <v>2.702</v>
      </c>
      <c r="BG218" s="128">
        <v>5.514</v>
      </c>
      <c r="BH218" s="33">
        <v>0.033</v>
      </c>
      <c r="BI218" s="2">
        <v>39.99</v>
      </c>
      <c r="BJ218" s="2">
        <v>39.32</v>
      </c>
      <c r="BK218" s="2">
        <f t="shared" si="49"/>
        <v>39.655</v>
      </c>
      <c r="BL218" s="2">
        <v>7.65</v>
      </c>
      <c r="BM218" s="2">
        <v>9.32</v>
      </c>
      <c r="BN218" s="7">
        <f t="shared" si="50"/>
        <v>5593.088857545839</v>
      </c>
      <c r="BO218" s="1">
        <f t="shared" si="43"/>
        <v>15112.526093088858</v>
      </c>
    </row>
    <row r="219" spans="1:67" ht="12" customHeight="1">
      <c r="A219" s="167" t="s">
        <v>127</v>
      </c>
      <c r="B219" s="116" t="s">
        <v>565</v>
      </c>
      <c r="C219" s="49">
        <v>1</v>
      </c>
      <c r="D219" s="49">
        <v>1</v>
      </c>
      <c r="E219" s="37">
        <v>1035.5</v>
      </c>
      <c r="F219" s="12">
        <v>0</v>
      </c>
      <c r="G219" s="1">
        <v>0</v>
      </c>
      <c r="H219" s="1">
        <v>0</v>
      </c>
      <c r="I219" s="1">
        <v>0</v>
      </c>
      <c r="J219" s="12">
        <v>0</v>
      </c>
      <c r="K219" s="1">
        <v>0</v>
      </c>
      <c r="L219" s="1">
        <v>0</v>
      </c>
      <c r="M219" s="12">
        <v>0</v>
      </c>
      <c r="N219" s="1">
        <v>15</v>
      </c>
      <c r="O219" s="12">
        <v>0</v>
      </c>
      <c r="P219" s="13">
        <v>0</v>
      </c>
      <c r="Q219" s="14">
        <v>0</v>
      </c>
      <c r="R219" s="8">
        <v>0</v>
      </c>
      <c r="S219" s="1">
        <v>0</v>
      </c>
      <c r="T219" s="17">
        <v>5</v>
      </c>
      <c r="U219" s="14">
        <v>10</v>
      </c>
      <c r="V219" s="11">
        <v>5</v>
      </c>
      <c r="W219" s="16">
        <v>5</v>
      </c>
      <c r="X219" s="17">
        <v>10</v>
      </c>
      <c r="Y219" s="13">
        <v>0</v>
      </c>
      <c r="Z219" s="15">
        <v>5</v>
      </c>
      <c r="AA219" s="16">
        <v>45</v>
      </c>
      <c r="AB219" s="1">
        <f>SUM(F219:AA219)</f>
        <v>100</v>
      </c>
      <c r="AC219" s="186"/>
      <c r="AD219" s="186"/>
      <c r="AE219" s="151"/>
      <c r="AF219" s="11">
        <v>6</v>
      </c>
      <c r="AG219" s="156" t="s">
        <v>558</v>
      </c>
      <c r="AH219" s="156">
        <v>3</v>
      </c>
      <c r="AI219" s="159">
        <v>1035.5</v>
      </c>
      <c r="AJ219" s="176">
        <v>1034.8</v>
      </c>
      <c r="AK219" s="176">
        <v>91</v>
      </c>
      <c r="AL219" s="176">
        <v>4</v>
      </c>
      <c r="AM219" s="176">
        <v>5</v>
      </c>
      <c r="AN219" s="114" t="s">
        <v>370</v>
      </c>
      <c r="AO219" s="135">
        <v>13.5593220338983</v>
      </c>
      <c r="AP219" s="135">
        <v>0</v>
      </c>
      <c r="AQ219" s="135">
        <v>58.47457627118639</v>
      </c>
      <c r="AR219" s="135">
        <v>0</v>
      </c>
      <c r="AS219" s="135">
        <v>1.69491525423728</v>
      </c>
      <c r="AT219" s="135">
        <v>20.3389830508474</v>
      </c>
      <c r="AU219" s="135">
        <v>0</v>
      </c>
      <c r="AV219" s="135">
        <v>0</v>
      </c>
      <c r="AW219" s="135">
        <v>2.54237288135593</v>
      </c>
      <c r="AX219" s="135">
        <v>3.38983050847457</v>
      </c>
      <c r="AY219" s="135">
        <v>0</v>
      </c>
      <c r="AZ219" s="188">
        <f t="shared" si="47"/>
        <v>62.711864406779604</v>
      </c>
      <c r="BA219" s="60">
        <f t="shared" si="48"/>
        <v>3.0833333333333393</v>
      </c>
      <c r="BB219" s="127">
        <f t="shared" si="44"/>
        <v>3.2222222222222276</v>
      </c>
      <c r="BC219" s="57">
        <f t="shared" si="41"/>
        <v>73.72881355932196</v>
      </c>
      <c r="BD219" s="127">
        <f aca="true" t="shared" si="51" ref="BD219:BD229">BG219-AX219</f>
        <v>4.87916949152543</v>
      </c>
      <c r="BE219" s="127">
        <f t="shared" si="42"/>
        <v>0.694755637073548</v>
      </c>
      <c r="BF219" s="128">
        <v>2.698</v>
      </c>
      <c r="BG219" s="128">
        <v>8.269</v>
      </c>
      <c r="BH219" s="33">
        <v>0.59</v>
      </c>
      <c r="BI219" s="2">
        <v>37.66</v>
      </c>
      <c r="BJ219" s="2">
        <v>38.02</v>
      </c>
      <c r="BK219" s="2">
        <f t="shared" si="49"/>
        <v>37.84</v>
      </c>
      <c r="BL219" s="2">
        <v>7.75</v>
      </c>
      <c r="BM219" s="2">
        <v>9.4</v>
      </c>
      <c r="BN219" s="7">
        <f t="shared" si="50"/>
        <v>5262.865090403338</v>
      </c>
      <c r="BO219" s="1">
        <f t="shared" si="43"/>
        <v>14199.210013908207</v>
      </c>
    </row>
    <row r="220" spans="1:67" ht="12" customHeight="1">
      <c r="A220" s="167" t="s">
        <v>112</v>
      </c>
      <c r="B220" s="116" t="s">
        <v>565</v>
      </c>
      <c r="C220" s="49">
        <v>1</v>
      </c>
      <c r="D220" s="49">
        <v>1</v>
      </c>
      <c r="E220" s="37">
        <v>1035.7</v>
      </c>
      <c r="F220" s="12">
        <v>0</v>
      </c>
      <c r="G220" s="1">
        <v>0</v>
      </c>
      <c r="H220" s="1">
        <v>0</v>
      </c>
      <c r="I220" s="1">
        <v>0</v>
      </c>
      <c r="J220" s="12">
        <v>0</v>
      </c>
      <c r="K220" s="1">
        <v>0</v>
      </c>
      <c r="L220" s="1">
        <v>0</v>
      </c>
      <c r="M220" s="12">
        <v>0</v>
      </c>
      <c r="N220" s="1">
        <v>0</v>
      </c>
      <c r="O220" s="12">
        <v>0</v>
      </c>
      <c r="P220" s="13">
        <v>0</v>
      </c>
      <c r="Q220" s="14">
        <v>0</v>
      </c>
      <c r="R220" s="8">
        <v>0</v>
      </c>
      <c r="S220" s="1">
        <v>0</v>
      </c>
      <c r="T220" s="17">
        <v>100</v>
      </c>
      <c r="U220" s="14">
        <v>0</v>
      </c>
      <c r="V220" s="11">
        <v>0</v>
      </c>
      <c r="W220" s="16">
        <v>0</v>
      </c>
      <c r="X220" s="17">
        <v>0</v>
      </c>
      <c r="Y220" s="13">
        <v>0</v>
      </c>
      <c r="Z220" s="15">
        <v>0</v>
      </c>
      <c r="AA220" s="16">
        <v>0</v>
      </c>
      <c r="AB220" s="1">
        <f>SUM(F220:AA220)</f>
        <v>100</v>
      </c>
      <c r="AC220" s="186"/>
      <c r="AD220" s="186"/>
      <c r="AE220" s="151"/>
      <c r="AF220" s="11">
        <v>6</v>
      </c>
      <c r="AG220" s="156" t="s">
        <v>558</v>
      </c>
      <c r="AH220" s="156">
        <v>3</v>
      </c>
      <c r="AI220" s="159">
        <v>1035.7</v>
      </c>
      <c r="AJ220" s="176">
        <v>1034.8</v>
      </c>
      <c r="AK220" s="176">
        <v>91</v>
      </c>
      <c r="AL220" s="176">
        <v>4</v>
      </c>
      <c r="AM220" s="176">
        <v>5</v>
      </c>
      <c r="AN220" s="133" t="s">
        <v>371</v>
      </c>
      <c r="AO220" s="134">
        <v>31.25</v>
      </c>
      <c r="AP220" s="134">
        <v>0</v>
      </c>
      <c r="AQ220" s="134">
        <v>41.25</v>
      </c>
      <c r="AR220" s="134">
        <v>0</v>
      </c>
      <c r="AS220" s="134">
        <v>0</v>
      </c>
      <c r="AT220" s="134">
        <v>21.25</v>
      </c>
      <c r="AU220" s="134">
        <v>0</v>
      </c>
      <c r="AV220" s="134">
        <v>0</v>
      </c>
      <c r="AW220" s="134">
        <v>1.875</v>
      </c>
      <c r="AX220" s="134">
        <v>1.25</v>
      </c>
      <c r="AY220" s="134">
        <v>3.125</v>
      </c>
      <c r="AZ220" s="188">
        <f t="shared" si="47"/>
        <v>43.125</v>
      </c>
      <c r="BA220" s="60">
        <f t="shared" si="48"/>
        <v>2.0294117647058822</v>
      </c>
      <c r="BB220" s="127">
        <f t="shared" si="44"/>
        <v>3.135135135135135</v>
      </c>
      <c r="BC220" s="57">
        <f t="shared" si="41"/>
        <v>72.5</v>
      </c>
      <c r="BD220" s="127">
        <f t="shared" si="51"/>
        <v>0.8690000000000002</v>
      </c>
      <c r="BE220" s="127">
        <f t="shared" si="42"/>
        <v>1.43843498273878</v>
      </c>
      <c r="BF220" s="128">
        <v>2.7</v>
      </c>
      <c r="BG220" s="128">
        <v>2.119</v>
      </c>
      <c r="BH220" s="33">
        <v>0.005</v>
      </c>
      <c r="BI220" s="2">
        <v>39.41</v>
      </c>
      <c r="BJ220" s="2">
        <v>38.27</v>
      </c>
      <c r="BK220" s="2">
        <f t="shared" si="49"/>
        <v>38.84</v>
      </c>
      <c r="BL220" s="2">
        <v>7.22</v>
      </c>
      <c r="BM220" s="2">
        <v>9.17</v>
      </c>
      <c r="BN220" s="7">
        <f t="shared" si="50"/>
        <v>5831.8318318318325</v>
      </c>
      <c r="BO220" s="1">
        <f t="shared" si="43"/>
        <v>15745.945945945949</v>
      </c>
    </row>
    <row r="221" spans="1:67" ht="12" customHeight="1">
      <c r="A221" s="167" t="s">
        <v>128</v>
      </c>
      <c r="B221" s="116" t="s">
        <v>565</v>
      </c>
      <c r="C221" s="49">
        <v>1</v>
      </c>
      <c r="D221" s="49">
        <v>1</v>
      </c>
      <c r="E221" s="37">
        <v>1037.9</v>
      </c>
      <c r="F221" s="12">
        <v>0</v>
      </c>
      <c r="G221" s="1">
        <v>0</v>
      </c>
      <c r="H221" s="1">
        <v>0</v>
      </c>
      <c r="I221" s="1">
        <v>0</v>
      </c>
      <c r="J221" s="12">
        <v>0</v>
      </c>
      <c r="K221" s="1">
        <v>80</v>
      </c>
      <c r="L221" s="1">
        <v>0</v>
      </c>
      <c r="M221" s="12">
        <v>0</v>
      </c>
      <c r="N221" s="1">
        <v>0</v>
      </c>
      <c r="O221" s="12">
        <v>0</v>
      </c>
      <c r="P221" s="13">
        <v>0</v>
      </c>
      <c r="Q221" s="14">
        <v>0</v>
      </c>
      <c r="R221" s="8">
        <v>0</v>
      </c>
      <c r="S221" s="1">
        <v>0</v>
      </c>
      <c r="T221" s="17">
        <v>0</v>
      </c>
      <c r="U221" s="14">
        <v>0</v>
      </c>
      <c r="V221" s="11">
        <v>5</v>
      </c>
      <c r="W221" s="16">
        <v>0</v>
      </c>
      <c r="X221" s="17">
        <v>15</v>
      </c>
      <c r="Y221" s="13">
        <v>0</v>
      </c>
      <c r="Z221" s="15">
        <v>0</v>
      </c>
      <c r="AA221" s="16">
        <v>0</v>
      </c>
      <c r="AB221" s="1">
        <f>SUM(F221:AA221)</f>
        <v>100</v>
      </c>
      <c r="AC221" s="186"/>
      <c r="AD221" s="186"/>
      <c r="AE221" s="151"/>
      <c r="AF221" s="11">
        <v>4</v>
      </c>
      <c r="AG221" s="151" t="s">
        <v>554</v>
      </c>
      <c r="AH221" s="151">
        <v>2</v>
      </c>
      <c r="AI221" s="159">
        <v>1037.9</v>
      </c>
      <c r="AJ221" s="176">
        <v>1038.5</v>
      </c>
      <c r="AK221" s="176">
        <v>84</v>
      </c>
      <c r="AL221" s="176">
        <v>2</v>
      </c>
      <c r="AM221" s="176">
        <v>15</v>
      </c>
      <c r="AN221" s="133" t="s">
        <v>372</v>
      </c>
      <c r="AO221" s="134">
        <v>24.509803921568597</v>
      </c>
      <c r="AP221" s="134">
        <v>0</v>
      </c>
      <c r="AQ221" s="134">
        <v>61.7647058823529</v>
      </c>
      <c r="AR221" s="134">
        <v>0</v>
      </c>
      <c r="AS221" s="134">
        <v>0.9803921568627451</v>
      </c>
      <c r="AT221" s="134">
        <v>9.80392156862745</v>
      </c>
      <c r="AU221" s="134">
        <v>0</v>
      </c>
      <c r="AV221" s="134">
        <v>0</v>
      </c>
      <c r="AW221" s="134">
        <v>1.9607843137254901</v>
      </c>
      <c r="AX221" s="134">
        <v>0</v>
      </c>
      <c r="AY221" s="134">
        <v>0.9803921568627451</v>
      </c>
      <c r="AZ221" s="188">
        <f t="shared" si="47"/>
        <v>64.70588235294113</v>
      </c>
      <c r="BA221" s="60">
        <f t="shared" si="48"/>
        <v>6.599999999999996</v>
      </c>
      <c r="BB221" s="127">
        <f t="shared" si="44"/>
        <v>7.416666666666661</v>
      </c>
      <c r="BC221" s="57">
        <f t="shared" si="41"/>
        <v>87.25490196078424</v>
      </c>
      <c r="BD221" s="127">
        <f t="shared" si="51"/>
        <v>1.333</v>
      </c>
      <c r="BE221" s="127">
        <f t="shared" si="42"/>
        <v>0</v>
      </c>
      <c r="BF221" s="128">
        <v>2.68</v>
      </c>
      <c r="BG221" s="128">
        <v>1.333</v>
      </c>
      <c r="BH221" s="33">
        <v>0.002</v>
      </c>
      <c r="BI221" s="2">
        <v>32.65</v>
      </c>
      <c r="BJ221" s="2">
        <v>32.51</v>
      </c>
      <c r="BK221" s="2">
        <f t="shared" si="49"/>
        <v>32.58</v>
      </c>
      <c r="BL221" s="2">
        <v>6.02</v>
      </c>
      <c r="BM221" s="2">
        <v>7.4</v>
      </c>
      <c r="BN221" s="7">
        <f t="shared" si="50"/>
        <v>5967.032967032968</v>
      </c>
      <c r="BO221" s="1">
        <f t="shared" si="43"/>
        <v>15991.648351648357</v>
      </c>
    </row>
    <row r="222" spans="1:67" ht="12" customHeight="1">
      <c r="A222" s="167" t="s">
        <v>129</v>
      </c>
      <c r="B222" s="116" t="s">
        <v>565</v>
      </c>
      <c r="C222" s="49">
        <v>1</v>
      </c>
      <c r="D222" s="49">
        <v>1</v>
      </c>
      <c r="E222" s="37">
        <v>1040.3</v>
      </c>
      <c r="F222" s="12">
        <v>0</v>
      </c>
      <c r="G222" s="1">
        <v>0</v>
      </c>
      <c r="H222" s="1">
        <v>0</v>
      </c>
      <c r="I222" s="1">
        <v>0</v>
      </c>
      <c r="J222" s="12">
        <v>0</v>
      </c>
      <c r="K222" s="1">
        <v>80</v>
      </c>
      <c r="L222" s="1">
        <v>0</v>
      </c>
      <c r="M222" s="12">
        <v>0</v>
      </c>
      <c r="N222" s="1">
        <v>0</v>
      </c>
      <c r="O222" s="12">
        <v>0</v>
      </c>
      <c r="P222" s="13">
        <v>0</v>
      </c>
      <c r="Q222" s="14">
        <v>0</v>
      </c>
      <c r="R222" s="8">
        <v>0</v>
      </c>
      <c r="S222" s="1">
        <v>0</v>
      </c>
      <c r="T222" s="17">
        <v>0</v>
      </c>
      <c r="U222" s="14">
        <v>0</v>
      </c>
      <c r="V222" s="11">
        <v>5</v>
      </c>
      <c r="W222" s="16">
        <v>0</v>
      </c>
      <c r="X222" s="17">
        <v>15</v>
      </c>
      <c r="Y222" s="13">
        <v>0</v>
      </c>
      <c r="Z222" s="15">
        <v>0</v>
      </c>
      <c r="AA222" s="16">
        <v>0</v>
      </c>
      <c r="AB222" s="1">
        <f>SUM(F222:AA222)</f>
        <v>100</v>
      </c>
      <c r="AC222" s="186"/>
      <c r="AD222" s="186"/>
      <c r="AE222" s="151"/>
      <c r="AF222" s="11">
        <v>4</v>
      </c>
      <c r="AG222" s="151" t="s">
        <v>554</v>
      </c>
      <c r="AH222" s="151">
        <v>2</v>
      </c>
      <c r="AI222" s="159">
        <v>1040.3</v>
      </c>
      <c r="AJ222" s="176">
        <v>1038.5</v>
      </c>
      <c r="AK222" s="176">
        <v>84</v>
      </c>
      <c r="AL222" s="176">
        <v>2</v>
      </c>
      <c r="AM222" s="176">
        <v>15</v>
      </c>
      <c r="AN222" s="133" t="s">
        <v>373</v>
      </c>
      <c r="AO222" s="134">
        <v>39.2156862745098</v>
      </c>
      <c r="AP222" s="134">
        <v>0</v>
      </c>
      <c r="AQ222" s="134">
        <v>49.019607843137194</v>
      </c>
      <c r="AR222" s="134">
        <v>0</v>
      </c>
      <c r="AS222" s="134">
        <v>0</v>
      </c>
      <c r="AT222" s="134">
        <v>4.90196078431372</v>
      </c>
      <c r="AU222" s="134">
        <v>0</v>
      </c>
      <c r="AV222" s="134">
        <v>0</v>
      </c>
      <c r="AW222" s="134">
        <v>6.862745098039209</v>
      </c>
      <c r="AX222" s="134">
        <v>0</v>
      </c>
      <c r="AY222" s="134">
        <v>0</v>
      </c>
      <c r="AZ222" s="188">
        <f t="shared" si="47"/>
        <v>55.88235294117641</v>
      </c>
      <c r="BA222" s="60">
        <f t="shared" si="48"/>
        <v>11.4</v>
      </c>
      <c r="BB222" s="127">
        <f t="shared" si="44"/>
        <v>7.500000000000003</v>
      </c>
      <c r="BC222" s="57">
        <f t="shared" si="41"/>
        <v>88.23529411764699</v>
      </c>
      <c r="BD222" s="127">
        <f t="shared" si="51"/>
        <v>0.657</v>
      </c>
      <c r="BE222" s="127">
        <f t="shared" si="42"/>
        <v>0</v>
      </c>
      <c r="BF222" s="128">
        <v>2.687</v>
      </c>
      <c r="BG222" s="128">
        <v>0.657</v>
      </c>
      <c r="BH222" s="33">
        <v>0.025</v>
      </c>
      <c r="BI222" s="2">
        <v>52.16</v>
      </c>
      <c r="BJ222" s="2">
        <v>52.01</v>
      </c>
      <c r="BK222" s="2">
        <f t="shared" si="49"/>
        <v>52.084999999999994</v>
      </c>
      <c r="BL222" s="2">
        <v>9.37</v>
      </c>
      <c r="BM222" s="2">
        <v>10.82</v>
      </c>
      <c r="BN222" s="7">
        <f t="shared" si="50"/>
        <v>5912.031782065834</v>
      </c>
      <c r="BO222" s="1">
        <f t="shared" si="43"/>
        <v>15885.629398410894</v>
      </c>
    </row>
    <row r="223" spans="1:67" ht="12" customHeight="1">
      <c r="A223" s="167" t="s">
        <v>133</v>
      </c>
      <c r="B223" s="116" t="s">
        <v>565</v>
      </c>
      <c r="C223" s="49">
        <v>1</v>
      </c>
      <c r="D223" s="49">
        <v>1</v>
      </c>
      <c r="E223" s="37">
        <v>1040.7</v>
      </c>
      <c r="F223" s="12">
        <v>0</v>
      </c>
      <c r="G223" s="1">
        <v>0</v>
      </c>
      <c r="H223" s="1">
        <v>0</v>
      </c>
      <c r="I223" s="1">
        <v>0</v>
      </c>
      <c r="J223" s="12">
        <v>0</v>
      </c>
      <c r="K223" s="1">
        <v>80</v>
      </c>
      <c r="L223" s="1">
        <v>0</v>
      </c>
      <c r="M223" s="12">
        <v>0</v>
      </c>
      <c r="N223" s="1">
        <v>0</v>
      </c>
      <c r="O223" s="12">
        <v>0</v>
      </c>
      <c r="P223" s="13">
        <v>0</v>
      </c>
      <c r="Q223" s="14">
        <v>0</v>
      </c>
      <c r="R223" s="8">
        <v>0</v>
      </c>
      <c r="S223" s="1">
        <v>0</v>
      </c>
      <c r="T223" s="17">
        <v>0</v>
      </c>
      <c r="U223" s="14">
        <v>0</v>
      </c>
      <c r="V223" s="11">
        <v>5</v>
      </c>
      <c r="W223" s="16">
        <v>0</v>
      </c>
      <c r="X223" s="17">
        <v>15</v>
      </c>
      <c r="Y223" s="13">
        <v>0</v>
      </c>
      <c r="Z223" s="15">
        <v>0</v>
      </c>
      <c r="AA223" s="16">
        <v>0</v>
      </c>
      <c r="AB223" s="1">
        <f>SUM(F223:AA223)</f>
        <v>100</v>
      </c>
      <c r="AC223" s="186"/>
      <c r="AD223" s="186"/>
      <c r="AE223" s="151"/>
      <c r="AF223" s="11">
        <v>4</v>
      </c>
      <c r="AG223" s="151" t="s">
        <v>554</v>
      </c>
      <c r="AH223" s="151">
        <v>2</v>
      </c>
      <c r="AI223" s="159">
        <v>1040.7</v>
      </c>
      <c r="AJ223" s="176">
        <v>1042.25</v>
      </c>
      <c r="AK223" s="176">
        <v>81</v>
      </c>
      <c r="AL223" s="176">
        <v>0</v>
      </c>
      <c r="AM223" s="176">
        <v>19</v>
      </c>
      <c r="AN223" s="133" t="s">
        <v>374</v>
      </c>
      <c r="AO223" s="134">
        <v>18.8118811881188</v>
      </c>
      <c r="AP223" s="134">
        <v>0</v>
      </c>
      <c r="AQ223" s="134">
        <v>59.4059405940594</v>
      </c>
      <c r="AR223" s="134">
        <v>0</v>
      </c>
      <c r="AS223" s="134">
        <v>1.98019801980198</v>
      </c>
      <c r="AT223" s="134">
        <v>13.861386138613799</v>
      </c>
      <c r="AU223" s="134">
        <v>0</v>
      </c>
      <c r="AV223" s="134">
        <v>0</v>
      </c>
      <c r="AW223" s="134">
        <v>4.9504950495049505</v>
      </c>
      <c r="AX223" s="134">
        <v>0.99009900990099</v>
      </c>
      <c r="AY223" s="134">
        <v>0</v>
      </c>
      <c r="AZ223" s="188">
        <f t="shared" si="47"/>
        <v>66.33663366336633</v>
      </c>
      <c r="BA223" s="60">
        <f t="shared" si="48"/>
        <v>4.785714285714307</v>
      </c>
      <c r="BB223" s="127">
        <f t="shared" si="44"/>
        <v>4.263157894736855</v>
      </c>
      <c r="BC223" s="57">
        <f t="shared" si="41"/>
        <v>80.19801980198018</v>
      </c>
      <c r="BD223" s="127">
        <f t="shared" si="51"/>
        <v>1.84690099009901</v>
      </c>
      <c r="BE223" s="127">
        <f t="shared" si="42"/>
        <v>0.536086674493532</v>
      </c>
      <c r="BF223" s="128">
        <v>2.704</v>
      </c>
      <c r="BG223" s="128">
        <v>2.837</v>
      </c>
      <c r="BH223" s="33">
        <v>0.011</v>
      </c>
      <c r="BI223" s="2">
        <v>41.7</v>
      </c>
      <c r="BJ223" s="2">
        <v>42.02</v>
      </c>
      <c r="BK223" s="2">
        <f t="shared" si="49"/>
        <v>41.86</v>
      </c>
      <c r="BL223" s="2">
        <v>9.4</v>
      </c>
      <c r="BM223" s="2">
        <v>11.37</v>
      </c>
      <c r="BN223" s="7">
        <f t="shared" si="50"/>
        <v>4735.294117647059</v>
      </c>
      <c r="BO223" s="1">
        <f t="shared" si="43"/>
        <v>12804.235294117647</v>
      </c>
    </row>
    <row r="224" spans="1:67" ht="12" customHeight="1">
      <c r="A224" s="167" t="s">
        <v>130</v>
      </c>
      <c r="B224" s="116" t="s">
        <v>565</v>
      </c>
      <c r="C224" s="49">
        <v>1</v>
      </c>
      <c r="D224" s="49">
        <v>1</v>
      </c>
      <c r="E224" s="37">
        <v>1042.4</v>
      </c>
      <c r="F224" s="12">
        <v>0</v>
      </c>
      <c r="G224" s="1">
        <v>0</v>
      </c>
      <c r="H224" s="1">
        <v>0</v>
      </c>
      <c r="I224" s="1">
        <v>0</v>
      </c>
      <c r="J224" s="12">
        <v>0</v>
      </c>
      <c r="K224" s="1">
        <v>85</v>
      </c>
      <c r="L224" s="1">
        <v>0</v>
      </c>
      <c r="M224" s="12">
        <v>0</v>
      </c>
      <c r="N224" s="1">
        <v>0</v>
      </c>
      <c r="O224" s="12">
        <v>0</v>
      </c>
      <c r="P224" s="13">
        <v>0</v>
      </c>
      <c r="Q224" s="14">
        <v>0</v>
      </c>
      <c r="R224" s="8">
        <v>0</v>
      </c>
      <c r="S224" s="1">
        <v>0</v>
      </c>
      <c r="T224" s="17">
        <v>0</v>
      </c>
      <c r="U224" s="14">
        <v>0</v>
      </c>
      <c r="V224" s="11">
        <v>5</v>
      </c>
      <c r="W224" s="16">
        <v>0</v>
      </c>
      <c r="X224" s="17">
        <v>10</v>
      </c>
      <c r="Y224" s="13">
        <v>0</v>
      </c>
      <c r="Z224" s="15">
        <v>0</v>
      </c>
      <c r="AA224" s="16">
        <v>0</v>
      </c>
      <c r="AB224" s="1">
        <f>SUM(F224:AA224)</f>
        <v>100</v>
      </c>
      <c r="AC224" s="186"/>
      <c r="AD224" s="186"/>
      <c r="AE224" s="151"/>
      <c r="AF224" s="11">
        <v>4</v>
      </c>
      <c r="AG224" s="151" t="s">
        <v>554</v>
      </c>
      <c r="AH224" s="151">
        <v>2</v>
      </c>
      <c r="AI224" s="159">
        <v>1042.4</v>
      </c>
      <c r="AJ224" s="176">
        <v>1042.25</v>
      </c>
      <c r="AK224" s="176">
        <v>81</v>
      </c>
      <c r="AL224" s="176">
        <v>0</v>
      </c>
      <c r="AM224" s="176">
        <v>19</v>
      </c>
      <c r="AN224" s="133" t="s">
        <v>375</v>
      </c>
      <c r="AO224" s="134">
        <v>21.3675213675213</v>
      </c>
      <c r="AP224" s="134">
        <v>0</v>
      </c>
      <c r="AQ224" s="134">
        <v>55.5555555555555</v>
      </c>
      <c r="AR224" s="134">
        <v>0</v>
      </c>
      <c r="AS224" s="134">
        <v>1.7094017094016998</v>
      </c>
      <c r="AT224" s="134">
        <v>5.982905982905979</v>
      </c>
      <c r="AU224" s="134">
        <v>0</v>
      </c>
      <c r="AV224" s="134">
        <v>0</v>
      </c>
      <c r="AW224" s="134">
        <v>11.1111111111111</v>
      </c>
      <c r="AX224" s="134">
        <v>4.27350427350427</v>
      </c>
      <c r="AY224" s="134">
        <v>0</v>
      </c>
      <c r="AZ224" s="188">
        <f t="shared" si="47"/>
        <v>68.3760683760683</v>
      </c>
      <c r="BA224" s="60">
        <f t="shared" si="48"/>
        <v>11.428571428571423</v>
      </c>
      <c r="BB224" s="127">
        <f t="shared" si="44"/>
        <v>4.599999999999996</v>
      </c>
      <c r="BC224" s="57">
        <f t="shared" si="41"/>
        <v>78.6324786324785</v>
      </c>
      <c r="BD224" s="127">
        <f t="shared" si="51"/>
        <v>0.93349572649573</v>
      </c>
      <c r="BE224" s="127">
        <f t="shared" si="42"/>
        <v>4.577958047592431</v>
      </c>
      <c r="BF224" s="128">
        <v>2.704</v>
      </c>
      <c r="BG224" s="128">
        <v>5.207</v>
      </c>
      <c r="BH224" s="33">
        <v>0.014</v>
      </c>
      <c r="BI224" s="2">
        <v>33.55</v>
      </c>
      <c r="BJ224" s="2">
        <v>34.26</v>
      </c>
      <c r="BK224" s="2">
        <f t="shared" si="49"/>
        <v>33.905</v>
      </c>
      <c r="BL224" s="2">
        <v>7.95</v>
      </c>
      <c r="BM224" s="2">
        <v>10.52</v>
      </c>
      <c r="BN224" s="7">
        <f t="shared" si="50"/>
        <v>4587.956698240866</v>
      </c>
      <c r="BO224" s="1">
        <f t="shared" si="43"/>
        <v>12405.834912043303</v>
      </c>
    </row>
    <row r="225" spans="1:67" ht="12" customHeight="1">
      <c r="A225" s="167" t="s">
        <v>131</v>
      </c>
      <c r="B225" s="116" t="s">
        <v>565</v>
      </c>
      <c r="C225" s="49">
        <v>1</v>
      </c>
      <c r="D225" s="49">
        <v>1</v>
      </c>
      <c r="E225" s="37">
        <v>1045</v>
      </c>
      <c r="F225" s="12">
        <v>0</v>
      </c>
      <c r="G225" s="1">
        <v>0</v>
      </c>
      <c r="H225" s="1">
        <v>0</v>
      </c>
      <c r="I225" s="1">
        <v>0</v>
      </c>
      <c r="J225" s="12">
        <v>0</v>
      </c>
      <c r="K225" s="1">
        <v>80</v>
      </c>
      <c r="L225" s="1">
        <v>0</v>
      </c>
      <c r="M225" s="12">
        <v>0</v>
      </c>
      <c r="N225" s="1">
        <v>0</v>
      </c>
      <c r="O225" s="12">
        <v>0</v>
      </c>
      <c r="P225" s="13">
        <v>0</v>
      </c>
      <c r="Q225" s="14">
        <v>0</v>
      </c>
      <c r="R225" s="8">
        <v>0</v>
      </c>
      <c r="S225" s="1">
        <v>0</v>
      </c>
      <c r="T225" s="17">
        <v>0</v>
      </c>
      <c r="U225" s="14">
        <v>0</v>
      </c>
      <c r="V225" s="11">
        <v>5</v>
      </c>
      <c r="W225" s="16">
        <v>0</v>
      </c>
      <c r="X225" s="17">
        <v>15</v>
      </c>
      <c r="Y225" s="13">
        <v>0</v>
      </c>
      <c r="Z225" s="15">
        <v>0</v>
      </c>
      <c r="AA225" s="16">
        <v>0</v>
      </c>
      <c r="AB225" s="1">
        <f>SUM(F225:AA225)</f>
        <v>100</v>
      </c>
      <c r="AC225" s="186"/>
      <c r="AD225" s="186"/>
      <c r="AE225" s="151"/>
      <c r="AF225" s="11">
        <v>4</v>
      </c>
      <c r="AG225" s="151" t="s">
        <v>554</v>
      </c>
      <c r="AH225" s="151">
        <v>2</v>
      </c>
      <c r="AI225" s="159">
        <v>1045</v>
      </c>
      <c r="AJ225" s="176">
        <v>1046.11</v>
      </c>
      <c r="AK225" s="176">
        <v>82</v>
      </c>
      <c r="AL225" s="176">
        <v>2</v>
      </c>
      <c r="AM225" s="176">
        <v>17</v>
      </c>
      <c r="AN225" s="133" t="s">
        <v>376</v>
      </c>
      <c r="AO225" s="134">
        <v>22.7722772277227</v>
      </c>
      <c r="AP225" s="134">
        <v>0</v>
      </c>
      <c r="AQ225" s="134">
        <v>48.514851485148505</v>
      </c>
      <c r="AR225" s="134">
        <v>0</v>
      </c>
      <c r="AS225" s="134">
        <v>2.9702970297029703</v>
      </c>
      <c r="AT225" s="134">
        <v>14.8514851485148</v>
      </c>
      <c r="AU225" s="134">
        <v>0</v>
      </c>
      <c r="AV225" s="134">
        <v>0</v>
      </c>
      <c r="AW225" s="134">
        <v>7.92079207920792</v>
      </c>
      <c r="AX225" s="134">
        <v>1.98019801980198</v>
      </c>
      <c r="AY225" s="134">
        <v>0.99009900990099</v>
      </c>
      <c r="AZ225" s="188">
        <f t="shared" si="47"/>
        <v>59.405940594059395</v>
      </c>
      <c r="BA225" s="60">
        <f t="shared" si="48"/>
        <v>4.000000000000013</v>
      </c>
      <c r="BB225" s="127">
        <f t="shared" si="44"/>
        <v>3.2608695652173956</v>
      </c>
      <c r="BC225" s="57">
        <f t="shared" si="41"/>
        <v>74.25742574257418</v>
      </c>
      <c r="BD225" s="127">
        <f t="shared" si="51"/>
        <v>3.5398019801980194</v>
      </c>
      <c r="BE225" s="127">
        <f t="shared" si="42"/>
        <v>0.5594092638174089</v>
      </c>
      <c r="BF225" s="128">
        <v>2.704</v>
      </c>
      <c r="BG225" s="128">
        <v>5.52</v>
      </c>
      <c r="BH225" s="33">
        <v>0.018</v>
      </c>
      <c r="BI225" s="2">
        <v>38.74</v>
      </c>
      <c r="BJ225" s="2">
        <v>38.71</v>
      </c>
      <c r="BK225" s="2">
        <f t="shared" si="49"/>
        <v>38.725</v>
      </c>
      <c r="BL225" s="2">
        <v>9.77</v>
      </c>
      <c r="BM225" s="2">
        <v>12.02</v>
      </c>
      <c r="BN225" s="7">
        <f t="shared" si="50"/>
        <v>4204.668838219328</v>
      </c>
      <c r="BO225" s="1">
        <f t="shared" si="43"/>
        <v>11369.424538545063</v>
      </c>
    </row>
    <row r="226" spans="1:67" ht="12" customHeight="1">
      <c r="A226" s="167" t="s">
        <v>132</v>
      </c>
      <c r="B226" s="116" t="s">
        <v>565</v>
      </c>
      <c r="C226" s="49">
        <v>1</v>
      </c>
      <c r="D226" s="49">
        <v>1</v>
      </c>
      <c r="E226" s="37">
        <v>1046.6</v>
      </c>
      <c r="F226" s="12">
        <v>0</v>
      </c>
      <c r="G226" s="1">
        <v>0</v>
      </c>
      <c r="H226" s="1">
        <v>0</v>
      </c>
      <c r="I226" s="1">
        <v>0</v>
      </c>
      <c r="J226" s="12">
        <v>0</v>
      </c>
      <c r="K226" s="1">
        <v>85</v>
      </c>
      <c r="L226" s="1">
        <v>0</v>
      </c>
      <c r="M226" s="12">
        <v>0</v>
      </c>
      <c r="N226" s="1">
        <v>0</v>
      </c>
      <c r="O226" s="12">
        <v>0</v>
      </c>
      <c r="P226" s="13">
        <v>0</v>
      </c>
      <c r="Q226" s="14">
        <v>0</v>
      </c>
      <c r="R226" s="8">
        <v>0</v>
      </c>
      <c r="S226" s="1">
        <v>0</v>
      </c>
      <c r="T226" s="17">
        <v>0</v>
      </c>
      <c r="U226" s="14">
        <v>0</v>
      </c>
      <c r="V226" s="11">
        <v>5</v>
      </c>
      <c r="W226" s="16">
        <v>0</v>
      </c>
      <c r="X226" s="17">
        <v>10</v>
      </c>
      <c r="Y226" s="13">
        <v>0</v>
      </c>
      <c r="Z226" s="15">
        <v>0</v>
      </c>
      <c r="AA226" s="16">
        <v>0</v>
      </c>
      <c r="AB226" s="1">
        <f>SUM(F226:AA226)</f>
        <v>100</v>
      </c>
      <c r="AC226" s="186"/>
      <c r="AD226" s="186"/>
      <c r="AE226" s="151"/>
      <c r="AF226" s="11">
        <v>4</v>
      </c>
      <c r="AG226" s="151" t="s">
        <v>554</v>
      </c>
      <c r="AH226" s="151">
        <v>2</v>
      </c>
      <c r="AI226" s="159">
        <v>1046.6</v>
      </c>
      <c r="AJ226" s="176">
        <v>1046.11</v>
      </c>
      <c r="AK226" s="176">
        <v>82</v>
      </c>
      <c r="AL226" s="176">
        <v>2</v>
      </c>
      <c r="AM226" s="176">
        <v>17</v>
      </c>
      <c r="AN226" s="114" t="s">
        <v>377</v>
      </c>
      <c r="AO226" s="135">
        <v>28.431372549019603</v>
      </c>
      <c r="AP226" s="135">
        <v>0</v>
      </c>
      <c r="AQ226" s="135">
        <v>50</v>
      </c>
      <c r="AR226" s="135">
        <v>0</v>
      </c>
      <c r="AS226" s="135">
        <v>0.9803921568627451</v>
      </c>
      <c r="AT226" s="135">
        <v>6.862745098039209</v>
      </c>
      <c r="AU226" s="135">
        <v>0</v>
      </c>
      <c r="AV226" s="135">
        <v>0</v>
      </c>
      <c r="AW226" s="135">
        <v>11.7647058823529</v>
      </c>
      <c r="AX226" s="135">
        <v>0.9803921568627451</v>
      </c>
      <c r="AY226" s="135">
        <v>0.9803921568627451</v>
      </c>
      <c r="AZ226" s="188">
        <f t="shared" si="47"/>
        <v>62.74509803921564</v>
      </c>
      <c r="BA226" s="60">
        <f t="shared" si="48"/>
        <v>9.142857142857146</v>
      </c>
      <c r="BB226" s="127">
        <f t="shared" si="44"/>
        <v>4.263157894736853</v>
      </c>
      <c r="BC226" s="57">
        <f t="shared" si="41"/>
        <v>79.41176470588235</v>
      </c>
      <c r="BD226" s="127">
        <f t="shared" si="51"/>
        <v>1.046607843137255</v>
      </c>
      <c r="BE226" s="127">
        <f t="shared" si="42"/>
        <v>0.9367330498154635</v>
      </c>
      <c r="BF226" s="128">
        <v>2.7</v>
      </c>
      <c r="BG226" s="128">
        <v>2.027</v>
      </c>
      <c r="BH226" s="33">
        <v>0.008</v>
      </c>
      <c r="BI226" s="2">
        <v>34.9</v>
      </c>
      <c r="BJ226" s="2">
        <v>35.92</v>
      </c>
      <c r="BK226" s="2">
        <f t="shared" si="49"/>
        <v>35.41</v>
      </c>
      <c r="BL226" s="2">
        <v>7.52</v>
      </c>
      <c r="BM226" s="2">
        <v>9.17</v>
      </c>
      <c r="BN226" s="7">
        <f t="shared" si="50"/>
        <v>5087.643678160919</v>
      </c>
      <c r="BO226" s="1">
        <f t="shared" si="43"/>
        <v>13736.637931034482</v>
      </c>
    </row>
    <row r="227" spans="1:67" ht="12" customHeight="1">
      <c r="A227" s="167" t="s">
        <v>134</v>
      </c>
      <c r="B227" s="116" t="s">
        <v>565</v>
      </c>
      <c r="C227" s="49">
        <v>1</v>
      </c>
      <c r="D227" s="49">
        <v>1</v>
      </c>
      <c r="E227" s="37">
        <v>1047.5</v>
      </c>
      <c r="F227" s="12">
        <v>0</v>
      </c>
      <c r="G227" s="1">
        <v>0</v>
      </c>
      <c r="H227" s="1">
        <v>0</v>
      </c>
      <c r="I227" s="1">
        <v>0</v>
      </c>
      <c r="J227" s="12">
        <v>0</v>
      </c>
      <c r="K227" s="1">
        <v>80</v>
      </c>
      <c r="L227" s="1">
        <v>0</v>
      </c>
      <c r="M227" s="12">
        <v>0</v>
      </c>
      <c r="N227" s="1">
        <v>0</v>
      </c>
      <c r="O227" s="12">
        <v>0</v>
      </c>
      <c r="P227" s="13">
        <v>0</v>
      </c>
      <c r="Q227" s="14">
        <v>0</v>
      </c>
      <c r="R227" s="8">
        <v>0</v>
      </c>
      <c r="S227" s="1">
        <v>0</v>
      </c>
      <c r="T227" s="17">
        <v>0</v>
      </c>
      <c r="U227" s="14">
        <v>0</v>
      </c>
      <c r="V227" s="11">
        <v>5</v>
      </c>
      <c r="W227" s="16">
        <v>0</v>
      </c>
      <c r="X227" s="17">
        <v>15</v>
      </c>
      <c r="Y227" s="13">
        <v>0</v>
      </c>
      <c r="Z227" s="15">
        <v>0</v>
      </c>
      <c r="AA227" s="16">
        <v>0</v>
      </c>
      <c r="AB227" s="1">
        <f>SUM(F227:AA227)</f>
        <v>100</v>
      </c>
      <c r="AC227" s="186"/>
      <c r="AD227" s="186"/>
      <c r="AE227" s="151"/>
      <c r="AF227" s="11">
        <v>4</v>
      </c>
      <c r="AG227" s="151" t="s">
        <v>554</v>
      </c>
      <c r="AH227" s="151">
        <v>2</v>
      </c>
      <c r="AI227" s="159">
        <v>1047.5</v>
      </c>
      <c r="AJ227" s="176">
        <v>1046.11</v>
      </c>
      <c r="AK227" s="176">
        <v>82</v>
      </c>
      <c r="AL227" s="176">
        <v>2</v>
      </c>
      <c r="AM227" s="176">
        <v>17</v>
      </c>
      <c r="AN227" s="207" t="s">
        <v>378</v>
      </c>
      <c r="AO227" s="208">
        <v>9.21985815602836</v>
      </c>
      <c r="AP227" s="208">
        <v>0</v>
      </c>
      <c r="AQ227" s="208">
        <v>65.2482269503546</v>
      </c>
      <c r="AR227" s="208">
        <v>0</v>
      </c>
      <c r="AS227" s="208">
        <v>0.7092198581560281</v>
      </c>
      <c r="AT227" s="208">
        <v>9.929078014184391</v>
      </c>
      <c r="AU227" s="208">
        <v>0</v>
      </c>
      <c r="AV227" s="208">
        <v>0</v>
      </c>
      <c r="AW227" s="208">
        <v>9.21985815602836</v>
      </c>
      <c r="AX227" s="208">
        <v>3.54609929078014</v>
      </c>
      <c r="AY227" s="208">
        <v>2.1276595744680797</v>
      </c>
      <c r="AZ227" s="203">
        <f t="shared" si="47"/>
        <v>75.177304964539</v>
      </c>
      <c r="BA227" s="204">
        <f t="shared" si="48"/>
        <v>7.571428571428576</v>
      </c>
      <c r="BB227" s="202">
        <f t="shared" si="44"/>
        <v>3.925925925925929</v>
      </c>
      <c r="BC227" s="205">
        <f t="shared" si="41"/>
        <v>75.177304964539</v>
      </c>
      <c r="BD227" s="202">
        <f t="shared" si="51"/>
        <v>3.2399007092198597</v>
      </c>
      <c r="BE227" s="202">
        <f t="shared" si="42"/>
        <v>1.0945086312950651</v>
      </c>
      <c r="BF227" s="128">
        <v>2.704</v>
      </c>
      <c r="BG227" s="128">
        <v>6.786</v>
      </c>
      <c r="BH227" s="33">
        <v>0.046</v>
      </c>
      <c r="BI227" s="2">
        <v>38.83</v>
      </c>
      <c r="BJ227" s="2">
        <v>38.72</v>
      </c>
      <c r="BK227" s="2">
        <f t="shared" si="49"/>
        <v>38.775</v>
      </c>
      <c r="BL227" s="2">
        <v>9.02</v>
      </c>
      <c r="BM227" s="2">
        <v>12.07</v>
      </c>
      <c r="BN227" s="7">
        <f t="shared" si="50"/>
        <v>4583.333333333334</v>
      </c>
      <c r="BO227" s="1">
        <f t="shared" si="43"/>
        <v>12393.333333333336</v>
      </c>
    </row>
    <row r="228" spans="1:67" ht="12" customHeight="1">
      <c r="A228" s="167" t="s">
        <v>135</v>
      </c>
      <c r="B228" s="116" t="s">
        <v>565</v>
      </c>
      <c r="C228" s="49">
        <v>1</v>
      </c>
      <c r="D228" s="49">
        <v>1</v>
      </c>
      <c r="E228" s="37">
        <v>1047.6</v>
      </c>
      <c r="F228" s="12">
        <v>0</v>
      </c>
      <c r="G228" s="1">
        <v>0</v>
      </c>
      <c r="H228" s="1">
        <v>0</v>
      </c>
      <c r="I228" s="1">
        <v>0</v>
      </c>
      <c r="J228" s="12">
        <v>0</v>
      </c>
      <c r="K228" s="1">
        <v>0</v>
      </c>
      <c r="L228" s="1">
        <v>0</v>
      </c>
      <c r="M228" s="12">
        <v>0</v>
      </c>
      <c r="N228" s="1">
        <v>10</v>
      </c>
      <c r="O228" s="12">
        <v>0</v>
      </c>
      <c r="P228" s="13">
        <v>0</v>
      </c>
      <c r="Q228" s="14">
        <v>0</v>
      </c>
      <c r="R228" s="8">
        <v>0</v>
      </c>
      <c r="S228" s="1">
        <v>0</v>
      </c>
      <c r="T228" s="17">
        <v>0</v>
      </c>
      <c r="U228" s="14">
        <v>10</v>
      </c>
      <c r="V228" s="11">
        <v>5</v>
      </c>
      <c r="W228" s="16">
        <v>5</v>
      </c>
      <c r="X228" s="17">
        <v>30</v>
      </c>
      <c r="Y228" s="13">
        <v>0</v>
      </c>
      <c r="Z228" s="15">
        <v>15</v>
      </c>
      <c r="AA228" s="16">
        <v>25</v>
      </c>
      <c r="AB228" s="1">
        <f>SUM(F228:AA228)</f>
        <v>100</v>
      </c>
      <c r="AC228" s="184">
        <v>0.4820609226820456</v>
      </c>
      <c r="AD228" s="184">
        <v>0.31820305351397665</v>
      </c>
      <c r="AE228" s="151"/>
      <c r="AF228" s="11">
        <v>5</v>
      </c>
      <c r="AG228" s="156" t="s">
        <v>557</v>
      </c>
      <c r="AH228" s="156">
        <v>3</v>
      </c>
      <c r="AI228" s="159">
        <v>1047.6</v>
      </c>
      <c r="AJ228" s="176">
        <v>1046.11</v>
      </c>
      <c r="AK228" s="176">
        <v>82</v>
      </c>
      <c r="AL228" s="176">
        <v>2</v>
      </c>
      <c r="AM228" s="176">
        <v>16</v>
      </c>
      <c r="AN228" s="72" t="s">
        <v>379</v>
      </c>
      <c r="AO228" s="202">
        <v>1.98</v>
      </c>
      <c r="AP228" s="202">
        <v>0</v>
      </c>
      <c r="AQ228" s="202">
        <v>64.36</v>
      </c>
      <c r="AR228" s="202">
        <v>0</v>
      </c>
      <c r="AS228" s="202">
        <v>0</v>
      </c>
      <c r="AT228" s="202">
        <v>26.73</v>
      </c>
      <c r="AU228" s="202">
        <v>4.95</v>
      </c>
      <c r="AV228" s="202">
        <v>0</v>
      </c>
      <c r="AW228" s="202">
        <v>1.98</v>
      </c>
      <c r="AX228" s="202">
        <v>0</v>
      </c>
      <c r="AY228" s="202">
        <v>0</v>
      </c>
      <c r="AZ228" s="203">
        <f t="shared" si="47"/>
        <v>66.34</v>
      </c>
      <c r="BA228" s="204">
        <f t="shared" si="48"/>
        <v>2.481855592966704</v>
      </c>
      <c r="BB228" s="202">
        <v>1.9708853238265005</v>
      </c>
      <c r="BC228" s="205">
        <v>66.34</v>
      </c>
      <c r="BD228" s="202">
        <v>1.72</v>
      </c>
      <c r="BE228" s="202">
        <v>0</v>
      </c>
      <c r="BF228" s="128">
        <v>2.676</v>
      </c>
      <c r="BG228" s="128">
        <v>1.72</v>
      </c>
      <c r="BH228" s="33">
        <v>0.003</v>
      </c>
      <c r="BI228" s="2">
        <v>34.43</v>
      </c>
      <c r="BJ228" s="2">
        <v>33.61</v>
      </c>
      <c r="BK228" s="2">
        <f t="shared" si="49"/>
        <v>34.019999999999996</v>
      </c>
      <c r="BL228" s="2">
        <v>6.47</v>
      </c>
      <c r="BM228" s="2">
        <v>7.75</v>
      </c>
      <c r="BN228" s="7">
        <f t="shared" si="50"/>
        <v>5756.345177664974</v>
      </c>
      <c r="BO228" s="1">
        <f t="shared" si="43"/>
        <v>15403.97969543147</v>
      </c>
    </row>
    <row r="229" spans="1:67" ht="12" customHeight="1">
      <c r="A229" s="167" t="s">
        <v>136</v>
      </c>
      <c r="B229" s="116" t="s">
        <v>565</v>
      </c>
      <c r="C229" s="49">
        <v>1</v>
      </c>
      <c r="D229" s="49">
        <v>1</v>
      </c>
      <c r="E229" s="37">
        <v>1048.2</v>
      </c>
      <c r="F229" s="12">
        <v>0</v>
      </c>
      <c r="G229" s="1">
        <v>0</v>
      </c>
      <c r="H229" s="1">
        <v>0</v>
      </c>
      <c r="I229" s="1">
        <v>0</v>
      </c>
      <c r="J229" s="12">
        <v>0</v>
      </c>
      <c r="K229" s="1">
        <v>0</v>
      </c>
      <c r="L229" s="1">
        <v>0</v>
      </c>
      <c r="M229" s="12">
        <v>0</v>
      </c>
      <c r="N229" s="1">
        <v>10</v>
      </c>
      <c r="O229" s="12">
        <v>0</v>
      </c>
      <c r="P229" s="13">
        <v>0</v>
      </c>
      <c r="Q229" s="14">
        <v>0</v>
      </c>
      <c r="R229" s="8">
        <v>0</v>
      </c>
      <c r="S229" s="1">
        <v>0</v>
      </c>
      <c r="T229" s="17">
        <v>5</v>
      </c>
      <c r="U229" s="14">
        <v>5</v>
      </c>
      <c r="V229" s="11">
        <v>0</v>
      </c>
      <c r="W229" s="16">
        <v>0</v>
      </c>
      <c r="X229" s="17">
        <v>40</v>
      </c>
      <c r="Y229" s="13">
        <v>0</v>
      </c>
      <c r="Z229" s="15">
        <v>10</v>
      </c>
      <c r="AA229" s="16">
        <v>30</v>
      </c>
      <c r="AB229" s="1">
        <f>SUM(F229:AA229)</f>
        <v>100</v>
      </c>
      <c r="AC229" s="184">
        <v>0.8990320338857951</v>
      </c>
      <c r="AD229" s="184">
        <v>0.6373489356134597</v>
      </c>
      <c r="AE229" s="151"/>
      <c r="AF229" s="11">
        <v>5</v>
      </c>
      <c r="AG229" s="156" t="s">
        <v>557</v>
      </c>
      <c r="AH229" s="156">
        <v>3</v>
      </c>
      <c r="AI229" s="159">
        <v>1048.2</v>
      </c>
      <c r="AJ229" s="176">
        <v>1049.75</v>
      </c>
      <c r="AK229" s="176">
        <v>96</v>
      </c>
      <c r="AL229" s="176">
        <v>1</v>
      </c>
      <c r="AM229" s="176">
        <v>3</v>
      </c>
      <c r="AN229" s="68" t="s">
        <v>380</v>
      </c>
      <c r="AO229" s="209">
        <v>11.724137931034399</v>
      </c>
      <c r="AP229" s="209">
        <v>0</v>
      </c>
      <c r="AQ229" s="209">
        <v>44.827586206896505</v>
      </c>
      <c r="AR229" s="209">
        <v>0</v>
      </c>
      <c r="AS229" s="209">
        <v>2.06896551724137</v>
      </c>
      <c r="AT229" s="209">
        <v>26.2068965517241</v>
      </c>
      <c r="AU229" s="209">
        <v>0</v>
      </c>
      <c r="AV229" s="209">
        <v>0</v>
      </c>
      <c r="AW229" s="209">
        <v>8.27586206896551</v>
      </c>
      <c r="AX229" s="209">
        <v>6.89655172413793</v>
      </c>
      <c r="AY229" s="209">
        <v>0</v>
      </c>
      <c r="AZ229" s="203">
        <f t="shared" si="47"/>
        <v>55.17241379310339</v>
      </c>
      <c r="BA229" s="204">
        <f t="shared" si="48"/>
        <v>2.1052631578947376</v>
      </c>
      <c r="BB229" s="202">
        <f t="shared" si="44"/>
        <v>1.6999999999999982</v>
      </c>
      <c r="BC229" s="205">
        <f t="shared" si="41"/>
        <v>58.62068965517227</v>
      </c>
      <c r="BD229" s="202">
        <f t="shared" si="51"/>
        <v>5.10044827586207</v>
      </c>
      <c r="BE229" s="202">
        <f t="shared" si="42"/>
        <v>1.3521461940464998</v>
      </c>
      <c r="BF229" s="128">
        <v>2.705</v>
      </c>
      <c r="BG229" s="128">
        <v>11.997</v>
      </c>
      <c r="BH229" s="33">
        <v>25.282</v>
      </c>
      <c r="BI229" s="2">
        <v>36.99</v>
      </c>
      <c r="BJ229" s="2">
        <v>37.05</v>
      </c>
      <c r="BK229" s="2">
        <f t="shared" si="49"/>
        <v>37.019999999999996</v>
      </c>
      <c r="BL229" s="2">
        <v>8.6</v>
      </c>
      <c r="BM229" s="2">
        <v>10.37</v>
      </c>
      <c r="BN229" s="7">
        <f t="shared" si="50"/>
        <v>4604.477611940299</v>
      </c>
      <c r="BO229" s="1">
        <f t="shared" si="43"/>
        <v>12455.111940298508</v>
      </c>
    </row>
    <row r="230" spans="1:67" ht="12" customHeight="1">
      <c r="A230" s="167" t="s">
        <v>137</v>
      </c>
      <c r="B230" s="116" t="s">
        <v>565</v>
      </c>
      <c r="C230" s="49">
        <v>1</v>
      </c>
      <c r="D230" s="49">
        <v>1</v>
      </c>
      <c r="E230" s="37">
        <v>1048.2</v>
      </c>
      <c r="F230" s="12">
        <v>0</v>
      </c>
      <c r="G230" s="1">
        <v>0</v>
      </c>
      <c r="H230" s="1">
        <v>0</v>
      </c>
      <c r="I230" s="1">
        <v>0</v>
      </c>
      <c r="J230" s="12">
        <v>0</v>
      </c>
      <c r="K230" s="1">
        <v>0</v>
      </c>
      <c r="L230" s="1">
        <v>0</v>
      </c>
      <c r="M230" s="12">
        <v>0</v>
      </c>
      <c r="N230" s="1">
        <v>10</v>
      </c>
      <c r="O230" s="12">
        <v>0</v>
      </c>
      <c r="P230" s="13">
        <v>0</v>
      </c>
      <c r="Q230" s="14">
        <v>0</v>
      </c>
      <c r="R230" s="8">
        <v>0</v>
      </c>
      <c r="S230" s="1">
        <v>0</v>
      </c>
      <c r="T230" s="17">
        <v>0</v>
      </c>
      <c r="U230" s="14">
        <v>10</v>
      </c>
      <c r="V230" s="11">
        <v>5</v>
      </c>
      <c r="W230" s="16">
        <v>0</v>
      </c>
      <c r="X230" s="17">
        <v>35</v>
      </c>
      <c r="Y230" s="13">
        <v>0</v>
      </c>
      <c r="Z230" s="15">
        <v>20</v>
      </c>
      <c r="AA230" s="16">
        <v>20</v>
      </c>
      <c r="AB230" s="1">
        <f>SUM(F230:AA230)</f>
        <v>100</v>
      </c>
      <c r="AC230" s="186"/>
      <c r="AD230" s="186"/>
      <c r="AE230" s="151"/>
      <c r="AF230" s="11">
        <v>5</v>
      </c>
      <c r="AG230" s="156" t="s">
        <v>557</v>
      </c>
      <c r="AH230" s="156">
        <v>3</v>
      </c>
      <c r="AI230" s="159">
        <v>1048.2</v>
      </c>
      <c r="AJ230" s="176">
        <v>1049.75</v>
      </c>
      <c r="AK230" s="176">
        <v>96</v>
      </c>
      <c r="AL230" s="176">
        <v>1</v>
      </c>
      <c r="AM230" s="176">
        <v>3</v>
      </c>
      <c r="AN230" s="114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88"/>
      <c r="BA230" s="60"/>
      <c r="BB230" s="127"/>
      <c r="BC230" s="57"/>
      <c r="BD230" s="127"/>
      <c r="BE230" s="127"/>
      <c r="BF230" s="128">
        <v>2.704</v>
      </c>
      <c r="BG230" s="128">
        <v>11.425</v>
      </c>
      <c r="BH230" s="33">
        <v>8.928</v>
      </c>
      <c r="BI230" s="2">
        <v>34.34</v>
      </c>
      <c r="BJ230" s="2">
        <v>34.68</v>
      </c>
      <c r="BK230" s="2">
        <f t="shared" si="49"/>
        <v>34.510000000000005</v>
      </c>
      <c r="BL230" s="2">
        <v>7.45</v>
      </c>
      <c r="BM230" s="2">
        <v>9.27</v>
      </c>
      <c r="BN230" s="7">
        <f t="shared" si="50"/>
        <v>5008.708272859217</v>
      </c>
      <c r="BO230" s="1">
        <f t="shared" si="43"/>
        <v>13543.547169811323</v>
      </c>
    </row>
    <row r="231" spans="1:67" ht="12" customHeight="1">
      <c r="A231" s="167" t="s">
        <v>138</v>
      </c>
      <c r="B231" s="116" t="s">
        <v>565</v>
      </c>
      <c r="C231" s="49">
        <v>1</v>
      </c>
      <c r="D231" s="49">
        <v>0</v>
      </c>
      <c r="E231" s="37">
        <v>1050.2</v>
      </c>
      <c r="F231" s="12">
        <v>0</v>
      </c>
      <c r="G231" s="1">
        <v>0</v>
      </c>
      <c r="H231" s="1">
        <v>0</v>
      </c>
      <c r="I231" s="1">
        <v>0</v>
      </c>
      <c r="J231" s="12">
        <v>0</v>
      </c>
      <c r="K231" s="1">
        <v>0</v>
      </c>
      <c r="L231" s="1">
        <v>0</v>
      </c>
      <c r="M231" s="12">
        <v>0</v>
      </c>
      <c r="N231" s="1">
        <v>10</v>
      </c>
      <c r="O231" s="12">
        <v>0</v>
      </c>
      <c r="P231" s="13">
        <v>0</v>
      </c>
      <c r="Q231" s="14">
        <v>0</v>
      </c>
      <c r="R231" s="8">
        <v>0</v>
      </c>
      <c r="S231" s="1">
        <v>0</v>
      </c>
      <c r="T231" s="17">
        <v>0</v>
      </c>
      <c r="U231" s="14">
        <v>5</v>
      </c>
      <c r="V231" s="11">
        <v>0</v>
      </c>
      <c r="W231" s="16">
        <v>0</v>
      </c>
      <c r="X231" s="17">
        <v>35</v>
      </c>
      <c r="Y231" s="13">
        <v>0</v>
      </c>
      <c r="Z231" s="15">
        <v>25</v>
      </c>
      <c r="AA231" s="16">
        <v>25</v>
      </c>
      <c r="AB231" s="1">
        <f>SUM(F231:AA231)</f>
        <v>100</v>
      </c>
      <c r="AC231" s="4"/>
      <c r="AD231" s="4"/>
      <c r="AE231" s="151"/>
      <c r="AF231" s="11">
        <v>5</v>
      </c>
      <c r="AG231" s="156" t="s">
        <v>557</v>
      </c>
      <c r="AH231" s="156">
        <v>3</v>
      </c>
      <c r="AI231" s="159">
        <v>1050.2</v>
      </c>
      <c r="AJ231" s="176">
        <v>1049.75</v>
      </c>
      <c r="AK231" s="176">
        <v>96</v>
      </c>
      <c r="AL231" s="176">
        <v>1</v>
      </c>
      <c r="AM231" s="176">
        <v>3</v>
      </c>
      <c r="AN231" s="114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88"/>
      <c r="BA231" s="60"/>
      <c r="BB231" s="127"/>
      <c r="BC231" s="57"/>
      <c r="BD231" s="127"/>
      <c r="BE231" s="127"/>
      <c r="BF231" s="128"/>
      <c r="BG231" s="128"/>
      <c r="BH231" s="33"/>
      <c r="BI231" s="2"/>
      <c r="BJ231" s="2"/>
      <c r="BK231" s="2"/>
      <c r="BL231" s="2"/>
      <c r="BM231" s="2"/>
      <c r="BN231" s="7"/>
      <c r="BO231" s="1"/>
    </row>
    <row r="232" spans="1:67" ht="12" customHeight="1">
      <c r="A232" s="167" t="s">
        <v>139</v>
      </c>
      <c r="B232" s="116" t="s">
        <v>565</v>
      </c>
      <c r="C232" s="49">
        <v>1</v>
      </c>
      <c r="D232" s="49">
        <v>1</v>
      </c>
      <c r="E232" s="37">
        <v>1052.6</v>
      </c>
      <c r="F232" s="12">
        <v>0</v>
      </c>
      <c r="G232" s="1">
        <v>0</v>
      </c>
      <c r="H232" s="1">
        <v>0</v>
      </c>
      <c r="I232" s="1">
        <v>0</v>
      </c>
      <c r="J232" s="12">
        <v>0</v>
      </c>
      <c r="K232" s="1">
        <v>0</v>
      </c>
      <c r="L232" s="1">
        <v>0</v>
      </c>
      <c r="M232" s="12">
        <v>0</v>
      </c>
      <c r="N232" s="1">
        <v>5</v>
      </c>
      <c r="O232" s="12">
        <v>0</v>
      </c>
      <c r="P232" s="13">
        <v>0</v>
      </c>
      <c r="Q232" s="14">
        <v>0</v>
      </c>
      <c r="R232" s="8">
        <v>0</v>
      </c>
      <c r="S232" s="1">
        <v>0</v>
      </c>
      <c r="T232" s="17">
        <v>0</v>
      </c>
      <c r="U232" s="14">
        <v>5</v>
      </c>
      <c r="V232" s="11">
        <v>0</v>
      </c>
      <c r="W232" s="16">
        <v>5</v>
      </c>
      <c r="X232" s="17">
        <v>5</v>
      </c>
      <c r="Y232" s="13">
        <v>0</v>
      </c>
      <c r="Z232" s="15">
        <v>30</v>
      </c>
      <c r="AA232" s="16">
        <v>50</v>
      </c>
      <c r="AB232" s="1">
        <f>SUM(F232:AA232)</f>
        <v>100</v>
      </c>
      <c r="AC232" s="4"/>
      <c r="AD232" s="4"/>
      <c r="AE232" s="151"/>
      <c r="AF232" s="11">
        <v>4</v>
      </c>
      <c r="AG232" s="156" t="s">
        <v>557</v>
      </c>
      <c r="AH232" s="156">
        <v>3</v>
      </c>
      <c r="AI232" s="159">
        <v>1052.6</v>
      </c>
      <c r="AJ232" s="176">
        <v>1053.47</v>
      </c>
      <c r="AK232" s="176">
        <v>93</v>
      </c>
      <c r="AL232" s="176">
        <v>14</v>
      </c>
      <c r="AM232" s="176">
        <v>2</v>
      </c>
      <c r="AN232" s="133" t="s">
        <v>381</v>
      </c>
      <c r="AO232" s="134">
        <v>33.8028169014084</v>
      </c>
      <c r="AP232" s="134">
        <v>0</v>
      </c>
      <c r="AQ232" s="134">
        <v>32.3943661971831</v>
      </c>
      <c r="AR232" s="134">
        <v>0</v>
      </c>
      <c r="AS232" s="134">
        <v>1.40845070422535</v>
      </c>
      <c r="AT232" s="134">
        <v>18.3098591549295</v>
      </c>
      <c r="AU232" s="134">
        <v>0</v>
      </c>
      <c r="AV232" s="134">
        <v>0</v>
      </c>
      <c r="AW232" s="134">
        <v>12.676056338028099</v>
      </c>
      <c r="AX232" s="134">
        <v>0</v>
      </c>
      <c r="AY232" s="134">
        <v>1.40845070422535</v>
      </c>
      <c r="AZ232" s="188">
        <f t="shared" si="47"/>
        <v>46.47887323943655</v>
      </c>
      <c r="BA232" s="60">
        <f t="shared" si="48"/>
        <v>2.5384615384615454</v>
      </c>
      <c r="BB232" s="127">
        <f t="shared" si="44"/>
        <v>2.18181818181819</v>
      </c>
      <c r="BC232" s="57">
        <f t="shared" si="41"/>
        <v>67.60563380281684</v>
      </c>
      <c r="BD232" s="127">
        <f aca="true" t="shared" si="52" ref="BD232:BD276">BG232-AX232</f>
        <v>0.715</v>
      </c>
      <c r="BE232" s="127">
        <f t="shared" si="42"/>
        <v>0</v>
      </c>
      <c r="BF232" s="128">
        <v>2.694</v>
      </c>
      <c r="BG232" s="128">
        <v>0.715</v>
      </c>
      <c r="BH232" s="33">
        <v>0.002</v>
      </c>
      <c r="BI232" s="2">
        <v>35.33</v>
      </c>
      <c r="BJ232" s="2">
        <v>35.21</v>
      </c>
      <c r="BK232" s="2">
        <f t="shared" si="49"/>
        <v>35.269999999999996</v>
      </c>
      <c r="BL232" s="2">
        <v>7.27</v>
      </c>
      <c r="BM232" s="2">
        <v>9.22</v>
      </c>
      <c r="BN232" s="7">
        <f aca="true" t="shared" si="53" ref="BN232:BN276">(BK232/(BL232-$BL$2))*1000</f>
        <v>5256.333830104322</v>
      </c>
      <c r="BO232" s="1">
        <f t="shared" si="43"/>
        <v>14160.563338301044</v>
      </c>
    </row>
    <row r="233" spans="1:67" ht="12" customHeight="1">
      <c r="A233" s="167" t="s">
        <v>140</v>
      </c>
      <c r="B233" s="116" t="s">
        <v>565</v>
      </c>
      <c r="C233" s="49">
        <v>1</v>
      </c>
      <c r="D233" s="49">
        <v>1</v>
      </c>
      <c r="E233" s="37">
        <v>1055.6</v>
      </c>
      <c r="F233" s="12">
        <v>0</v>
      </c>
      <c r="G233" s="1">
        <v>0</v>
      </c>
      <c r="H233" s="1">
        <v>0</v>
      </c>
      <c r="I233" s="1">
        <v>0</v>
      </c>
      <c r="J233" s="12">
        <v>0</v>
      </c>
      <c r="K233" s="1">
        <v>0</v>
      </c>
      <c r="L233" s="1">
        <v>0</v>
      </c>
      <c r="M233" s="12">
        <v>0</v>
      </c>
      <c r="N233" s="1">
        <v>5</v>
      </c>
      <c r="O233" s="12">
        <v>0</v>
      </c>
      <c r="P233" s="13">
        <v>0</v>
      </c>
      <c r="Q233" s="14">
        <v>0</v>
      </c>
      <c r="R233" s="8">
        <v>0</v>
      </c>
      <c r="S233" s="1">
        <v>5</v>
      </c>
      <c r="T233" s="17">
        <v>5</v>
      </c>
      <c r="U233" s="14">
        <v>0</v>
      </c>
      <c r="V233" s="11">
        <v>10</v>
      </c>
      <c r="W233" s="16">
        <v>5</v>
      </c>
      <c r="X233" s="17">
        <v>10</v>
      </c>
      <c r="Y233" s="13">
        <v>0</v>
      </c>
      <c r="Z233" s="15">
        <v>25</v>
      </c>
      <c r="AA233" s="16">
        <v>35</v>
      </c>
      <c r="AB233" s="1">
        <f>SUM(F233:AA233)</f>
        <v>100</v>
      </c>
      <c r="AC233" s="4"/>
      <c r="AD233" s="4"/>
      <c r="AE233" s="151"/>
      <c r="AF233" s="11">
        <v>4</v>
      </c>
      <c r="AG233" s="156" t="s">
        <v>557</v>
      </c>
      <c r="AH233" s="156">
        <v>3</v>
      </c>
      <c r="AI233" s="159">
        <v>1055.6</v>
      </c>
      <c r="AJ233" s="176">
        <v>1057.37</v>
      </c>
      <c r="AK233" s="176">
        <v>94</v>
      </c>
      <c r="AL233" s="176">
        <v>9</v>
      </c>
      <c r="AM233" s="176">
        <v>3</v>
      </c>
      <c r="AN233" s="114" t="s">
        <v>382</v>
      </c>
      <c r="AO233" s="135">
        <v>17.391304347826</v>
      </c>
      <c r="AP233" s="135">
        <v>0</v>
      </c>
      <c r="AQ233" s="135">
        <v>49.5652173913043</v>
      </c>
      <c r="AR233" s="135">
        <v>0</v>
      </c>
      <c r="AS233" s="135">
        <v>0.869565217391304</v>
      </c>
      <c r="AT233" s="135">
        <v>22.6086956521739</v>
      </c>
      <c r="AU233" s="135">
        <v>0</v>
      </c>
      <c r="AV233" s="135">
        <v>0</v>
      </c>
      <c r="AW233" s="135">
        <v>8.695652173913041</v>
      </c>
      <c r="AX233" s="135">
        <v>0</v>
      </c>
      <c r="AY233" s="135">
        <v>0.869565217391304</v>
      </c>
      <c r="AZ233" s="188">
        <f t="shared" si="47"/>
        <v>59.130434782608646</v>
      </c>
      <c r="BA233" s="60">
        <f t="shared" si="48"/>
        <v>2.6153846153846145</v>
      </c>
      <c r="BB233" s="127">
        <f t="shared" si="44"/>
        <v>2.166666666666663</v>
      </c>
      <c r="BC233" s="57">
        <f t="shared" si="41"/>
        <v>67.82608695652159</v>
      </c>
      <c r="BD233" s="127">
        <f t="shared" si="52"/>
        <v>1.075</v>
      </c>
      <c r="BE233" s="127">
        <f t="shared" si="42"/>
        <v>0</v>
      </c>
      <c r="BF233" s="128">
        <v>2.688</v>
      </c>
      <c r="BG233" s="128">
        <v>1.075</v>
      </c>
      <c r="BH233" s="33">
        <v>0.002</v>
      </c>
      <c r="BI233" s="2">
        <v>34.25</v>
      </c>
      <c r="BJ233" s="2">
        <v>34.03</v>
      </c>
      <c r="BK233" s="2">
        <f t="shared" si="49"/>
        <v>34.14</v>
      </c>
      <c r="BL233" s="2">
        <v>6.15</v>
      </c>
      <c r="BM233" s="2">
        <v>7.52</v>
      </c>
      <c r="BN233" s="7">
        <f t="shared" si="53"/>
        <v>6107.334525939177</v>
      </c>
      <c r="BO233" s="1">
        <f t="shared" si="43"/>
        <v>16416.51520572451</v>
      </c>
    </row>
    <row r="234" spans="1:67" ht="12" customHeight="1">
      <c r="A234" s="167" t="s">
        <v>141</v>
      </c>
      <c r="B234" s="116" t="s">
        <v>565</v>
      </c>
      <c r="C234" s="49">
        <v>1</v>
      </c>
      <c r="D234" s="49">
        <v>1</v>
      </c>
      <c r="E234" s="37">
        <v>1059</v>
      </c>
      <c r="F234" s="12">
        <v>0</v>
      </c>
      <c r="G234" s="1">
        <v>0</v>
      </c>
      <c r="H234" s="1">
        <v>0</v>
      </c>
      <c r="I234" s="1">
        <v>0</v>
      </c>
      <c r="J234" s="12">
        <v>0</v>
      </c>
      <c r="K234" s="1">
        <v>0</v>
      </c>
      <c r="L234" s="1">
        <v>0</v>
      </c>
      <c r="M234" s="12">
        <v>0</v>
      </c>
      <c r="N234" s="1">
        <v>5</v>
      </c>
      <c r="O234" s="12">
        <v>0</v>
      </c>
      <c r="P234" s="13">
        <v>0</v>
      </c>
      <c r="Q234" s="14">
        <v>0</v>
      </c>
      <c r="R234" s="8">
        <v>0</v>
      </c>
      <c r="S234" s="1">
        <v>0</v>
      </c>
      <c r="T234" s="17">
        <v>0</v>
      </c>
      <c r="U234" s="14">
        <v>0</v>
      </c>
      <c r="V234" s="11">
        <v>0</v>
      </c>
      <c r="W234" s="16">
        <v>0</v>
      </c>
      <c r="X234" s="17">
        <v>25</v>
      </c>
      <c r="Y234" s="13">
        <v>0</v>
      </c>
      <c r="Z234" s="15">
        <v>35</v>
      </c>
      <c r="AA234" s="16">
        <v>35</v>
      </c>
      <c r="AB234" s="1">
        <f>SUM(F234:AA234)</f>
        <v>100</v>
      </c>
      <c r="AC234" s="4"/>
      <c r="AD234" s="4"/>
      <c r="AE234" s="151"/>
      <c r="AF234" s="11">
        <v>4</v>
      </c>
      <c r="AG234" s="156" t="s">
        <v>557</v>
      </c>
      <c r="AH234" s="156">
        <v>3</v>
      </c>
      <c r="AI234" s="159">
        <v>1059</v>
      </c>
      <c r="AJ234" s="176">
        <v>1057.37</v>
      </c>
      <c r="AK234" s="176">
        <v>94</v>
      </c>
      <c r="AL234" s="176">
        <v>9</v>
      </c>
      <c r="AM234" s="176">
        <v>3</v>
      </c>
      <c r="AN234" s="114" t="s">
        <v>383</v>
      </c>
      <c r="AO234" s="135">
        <v>22.689075630252102</v>
      </c>
      <c r="AP234" s="135">
        <v>0</v>
      </c>
      <c r="AQ234" s="135">
        <v>37.8151260504201</v>
      </c>
      <c r="AR234" s="135">
        <v>0</v>
      </c>
      <c r="AS234" s="135">
        <v>1.6806722689075597</v>
      </c>
      <c r="AT234" s="135">
        <v>24.3697478991596</v>
      </c>
      <c r="AU234" s="135">
        <v>0</v>
      </c>
      <c r="AV234" s="135">
        <v>0</v>
      </c>
      <c r="AW234" s="135">
        <v>13.4453781512605</v>
      </c>
      <c r="AX234" s="135">
        <v>0</v>
      </c>
      <c r="AY234" s="135">
        <v>0</v>
      </c>
      <c r="AZ234" s="188">
        <f t="shared" si="47"/>
        <v>52.941176470588154</v>
      </c>
      <c r="BA234" s="60">
        <f t="shared" si="48"/>
        <v>2.1724137931034506</v>
      </c>
      <c r="BB234" s="127">
        <f t="shared" si="44"/>
        <v>1.6444444444444455</v>
      </c>
      <c r="BC234" s="57">
        <f t="shared" si="41"/>
        <v>62.18487394957975</v>
      </c>
      <c r="BD234" s="127">
        <f t="shared" si="52"/>
        <v>1.379</v>
      </c>
      <c r="BE234" s="127">
        <f t="shared" si="42"/>
        <v>0</v>
      </c>
      <c r="BF234" s="128">
        <v>2.703</v>
      </c>
      <c r="BG234" s="128">
        <v>1.379</v>
      </c>
      <c r="BH234" s="33">
        <v>0.004</v>
      </c>
      <c r="BI234" s="2">
        <v>34.46</v>
      </c>
      <c r="BJ234" s="2">
        <v>34.38</v>
      </c>
      <c r="BK234" s="2">
        <f t="shared" si="49"/>
        <v>34.42</v>
      </c>
      <c r="BL234" s="2">
        <v>6.32</v>
      </c>
      <c r="BM234" s="2">
        <v>7.72</v>
      </c>
      <c r="BN234" s="7">
        <f t="shared" si="53"/>
        <v>5975.694444444444</v>
      </c>
      <c r="BO234" s="1">
        <f t="shared" si="43"/>
        <v>16152.302083333332</v>
      </c>
    </row>
    <row r="235" spans="1:67" ht="12" customHeight="1">
      <c r="A235" s="167" t="s">
        <v>142</v>
      </c>
      <c r="B235" s="116" t="s">
        <v>565</v>
      </c>
      <c r="C235" s="49">
        <v>1</v>
      </c>
      <c r="D235" s="49">
        <v>1</v>
      </c>
      <c r="E235" s="37">
        <v>1061.4</v>
      </c>
      <c r="F235" s="12">
        <v>0</v>
      </c>
      <c r="G235" s="1">
        <v>0</v>
      </c>
      <c r="H235" s="1">
        <v>0</v>
      </c>
      <c r="I235" s="1">
        <v>0</v>
      </c>
      <c r="J235" s="12">
        <v>0</v>
      </c>
      <c r="K235" s="1">
        <v>0</v>
      </c>
      <c r="L235" s="1">
        <v>0</v>
      </c>
      <c r="M235" s="12">
        <v>0</v>
      </c>
      <c r="N235" s="1">
        <v>0</v>
      </c>
      <c r="O235" s="12">
        <v>0</v>
      </c>
      <c r="P235" s="13">
        <v>0</v>
      </c>
      <c r="Q235" s="14">
        <v>0</v>
      </c>
      <c r="R235" s="8">
        <v>0</v>
      </c>
      <c r="S235" s="1">
        <v>0</v>
      </c>
      <c r="T235" s="17">
        <v>0</v>
      </c>
      <c r="U235" s="14">
        <v>5</v>
      </c>
      <c r="V235" s="11">
        <v>10</v>
      </c>
      <c r="W235" s="16">
        <v>0</v>
      </c>
      <c r="X235" s="17">
        <v>20</v>
      </c>
      <c r="Y235" s="13">
        <v>0</v>
      </c>
      <c r="Z235" s="15">
        <v>20</v>
      </c>
      <c r="AA235" s="16">
        <v>45</v>
      </c>
      <c r="AB235" s="1">
        <f>SUM(F235:AA235)</f>
        <v>100</v>
      </c>
      <c r="AC235" s="4"/>
      <c r="AD235" s="4"/>
      <c r="AE235" s="151"/>
      <c r="AF235" s="11">
        <v>4</v>
      </c>
      <c r="AG235" s="156" t="s">
        <v>557</v>
      </c>
      <c r="AH235" s="156">
        <v>3</v>
      </c>
      <c r="AI235" s="159">
        <v>1061.4</v>
      </c>
      <c r="AJ235" s="176">
        <v>1060.91</v>
      </c>
      <c r="AK235" s="176">
        <v>90</v>
      </c>
      <c r="AL235" s="176">
        <v>12</v>
      </c>
      <c r="AM235" s="176">
        <v>5</v>
      </c>
      <c r="AN235" s="114" t="s">
        <v>384</v>
      </c>
      <c r="AO235" s="135">
        <v>35.9649122807017</v>
      </c>
      <c r="AP235" s="135">
        <v>0</v>
      </c>
      <c r="AQ235" s="135">
        <v>45.6140350877192</v>
      </c>
      <c r="AR235" s="135">
        <v>0</v>
      </c>
      <c r="AS235" s="135">
        <v>0.87719298245614</v>
      </c>
      <c r="AT235" s="135">
        <v>10.5263157894736</v>
      </c>
      <c r="AU235" s="135">
        <v>0</v>
      </c>
      <c r="AV235" s="135">
        <v>0</v>
      </c>
      <c r="AW235" s="135">
        <v>7.01754385964912</v>
      </c>
      <c r="AX235" s="135">
        <v>0</v>
      </c>
      <c r="AY235" s="135">
        <v>0</v>
      </c>
      <c r="AZ235" s="188">
        <f t="shared" si="47"/>
        <v>53.50877192982446</v>
      </c>
      <c r="BA235" s="60">
        <f t="shared" si="48"/>
        <v>5.083333333333365</v>
      </c>
      <c r="BB235" s="127">
        <f t="shared" si="44"/>
        <v>4.700000000000014</v>
      </c>
      <c r="BC235" s="57">
        <f t="shared" si="41"/>
        <v>82.45614035087704</v>
      </c>
      <c r="BD235" s="127">
        <f t="shared" si="52"/>
        <v>1.315</v>
      </c>
      <c r="BE235" s="127">
        <f t="shared" si="42"/>
        <v>0</v>
      </c>
      <c r="BF235" s="128">
        <v>2.693</v>
      </c>
      <c r="BG235" s="128">
        <v>1.315</v>
      </c>
      <c r="BH235" s="33">
        <v>0.003</v>
      </c>
      <c r="BI235" s="2">
        <v>31.62</v>
      </c>
      <c r="BJ235" s="2">
        <v>31.67</v>
      </c>
      <c r="BK235" s="2">
        <f t="shared" si="49"/>
        <v>31.645000000000003</v>
      </c>
      <c r="BL235" s="2">
        <v>6.22</v>
      </c>
      <c r="BM235" s="2">
        <v>7.6</v>
      </c>
      <c r="BN235" s="7">
        <f t="shared" si="53"/>
        <v>5590.989399293287</v>
      </c>
      <c r="BO235" s="1">
        <f t="shared" si="43"/>
        <v>15056.53445229682</v>
      </c>
    </row>
    <row r="236" spans="1:67" ht="12" customHeight="1">
      <c r="A236" s="167" t="s">
        <v>143</v>
      </c>
      <c r="B236" s="116" t="s">
        <v>565</v>
      </c>
      <c r="C236" s="49">
        <v>1</v>
      </c>
      <c r="D236" s="49">
        <v>1</v>
      </c>
      <c r="E236" s="37">
        <v>1065</v>
      </c>
      <c r="F236" s="12">
        <v>0</v>
      </c>
      <c r="G236" s="1">
        <v>0</v>
      </c>
      <c r="H236" s="1">
        <v>0</v>
      </c>
      <c r="I236" s="1">
        <v>0</v>
      </c>
      <c r="J236" s="12">
        <v>0</v>
      </c>
      <c r="K236" s="1">
        <v>0</v>
      </c>
      <c r="L236" s="1">
        <v>0</v>
      </c>
      <c r="M236" s="12">
        <v>0</v>
      </c>
      <c r="N236" s="1">
        <v>5</v>
      </c>
      <c r="O236" s="12">
        <v>0</v>
      </c>
      <c r="P236" s="13">
        <v>0</v>
      </c>
      <c r="Q236" s="14">
        <v>0</v>
      </c>
      <c r="R236" s="8">
        <v>0</v>
      </c>
      <c r="S236" s="1">
        <v>0</v>
      </c>
      <c r="T236" s="17">
        <v>0</v>
      </c>
      <c r="U236" s="14">
        <v>10</v>
      </c>
      <c r="V236" s="11">
        <v>0</v>
      </c>
      <c r="W236" s="16">
        <v>10</v>
      </c>
      <c r="X236" s="17">
        <v>30</v>
      </c>
      <c r="Y236" s="13">
        <v>0</v>
      </c>
      <c r="Z236" s="15">
        <v>10</v>
      </c>
      <c r="AA236" s="16">
        <v>35</v>
      </c>
      <c r="AB236" s="1">
        <f>SUM(F236:AA236)</f>
        <v>100</v>
      </c>
      <c r="AC236" s="184">
        <v>0.3419173370813511</v>
      </c>
      <c r="AD236" s="184">
        <v>0.27498302313244954</v>
      </c>
      <c r="AE236" s="151"/>
      <c r="AF236" s="11">
        <v>5</v>
      </c>
      <c r="AG236" s="156" t="s">
        <v>557</v>
      </c>
      <c r="AH236" s="156">
        <v>3</v>
      </c>
      <c r="AI236" s="159">
        <v>1065</v>
      </c>
      <c r="AJ236" s="176">
        <v>1065.2</v>
      </c>
      <c r="AK236" s="176">
        <v>87</v>
      </c>
      <c r="AL236" s="176">
        <v>6</v>
      </c>
      <c r="AM236" s="176">
        <v>10</v>
      </c>
      <c r="AN236" s="114" t="s">
        <v>385</v>
      </c>
      <c r="AO236" s="135">
        <v>15.8415841584158</v>
      </c>
      <c r="AP236" s="135">
        <v>0</v>
      </c>
      <c r="AQ236" s="135">
        <v>56.4356435643564</v>
      </c>
      <c r="AR236" s="135">
        <v>0</v>
      </c>
      <c r="AS236" s="135">
        <v>0.99009900990099</v>
      </c>
      <c r="AT236" s="135">
        <v>16.8316831683168</v>
      </c>
      <c r="AU236" s="135">
        <v>0</v>
      </c>
      <c r="AV236" s="135">
        <v>0</v>
      </c>
      <c r="AW236" s="135">
        <v>5.9405940594059405</v>
      </c>
      <c r="AX236" s="135">
        <v>3.96039603960396</v>
      </c>
      <c r="AY236" s="135">
        <v>0</v>
      </c>
      <c r="AZ236" s="188">
        <f t="shared" si="47"/>
        <v>63.36633663366332</v>
      </c>
      <c r="BA236" s="60">
        <f t="shared" si="48"/>
        <v>3.7647058823529456</v>
      </c>
      <c r="BB236" s="127">
        <f t="shared" si="44"/>
        <v>3.217391304347827</v>
      </c>
      <c r="BC236" s="57">
        <f t="shared" si="41"/>
        <v>73.26732673267318</v>
      </c>
      <c r="BD236" s="127">
        <f t="shared" si="52"/>
        <v>3.2876039603960403</v>
      </c>
      <c r="BE236" s="127">
        <f t="shared" si="42"/>
        <v>1.2046451115501369</v>
      </c>
      <c r="BF236" s="128">
        <v>2.711</v>
      </c>
      <c r="BG236" s="128">
        <v>7.248</v>
      </c>
      <c r="BH236" s="33">
        <v>0.093</v>
      </c>
      <c r="BI236" s="2">
        <v>33.73</v>
      </c>
      <c r="BJ236" s="2">
        <v>33.9</v>
      </c>
      <c r="BK236" s="2">
        <f t="shared" si="49"/>
        <v>33.815</v>
      </c>
      <c r="BL236" s="2">
        <v>6.92</v>
      </c>
      <c r="BM236" s="2">
        <v>8.37</v>
      </c>
      <c r="BN236" s="7">
        <f t="shared" si="53"/>
        <v>5316.823899371069</v>
      </c>
      <c r="BO236" s="1">
        <f t="shared" si="43"/>
        <v>14413.909591194968</v>
      </c>
    </row>
    <row r="237" spans="1:67" ht="12" customHeight="1">
      <c r="A237" s="167" t="s">
        <v>144</v>
      </c>
      <c r="B237" s="116" t="s">
        <v>565</v>
      </c>
      <c r="C237" s="49">
        <v>1</v>
      </c>
      <c r="D237" s="49">
        <v>1</v>
      </c>
      <c r="E237" s="37">
        <v>1067</v>
      </c>
      <c r="F237" s="12">
        <v>0</v>
      </c>
      <c r="G237" s="1">
        <v>0</v>
      </c>
      <c r="H237" s="1">
        <v>0</v>
      </c>
      <c r="I237" s="1">
        <v>0</v>
      </c>
      <c r="J237" s="12">
        <v>0</v>
      </c>
      <c r="K237" s="1">
        <v>0</v>
      </c>
      <c r="L237" s="1">
        <v>0</v>
      </c>
      <c r="M237" s="12">
        <v>0</v>
      </c>
      <c r="N237" s="1">
        <v>10</v>
      </c>
      <c r="O237" s="12">
        <v>0</v>
      </c>
      <c r="P237" s="13">
        <v>0</v>
      </c>
      <c r="Q237" s="14">
        <v>0</v>
      </c>
      <c r="R237" s="8">
        <v>0</v>
      </c>
      <c r="S237" s="1">
        <v>5</v>
      </c>
      <c r="T237" s="17">
        <v>5</v>
      </c>
      <c r="U237" s="14">
        <v>0</v>
      </c>
      <c r="V237" s="11">
        <v>0</v>
      </c>
      <c r="W237" s="16">
        <v>0</v>
      </c>
      <c r="X237" s="17">
        <v>20</v>
      </c>
      <c r="Y237" s="13">
        <v>0</v>
      </c>
      <c r="Z237" s="15">
        <v>20</v>
      </c>
      <c r="AA237" s="16">
        <v>40</v>
      </c>
      <c r="AB237" s="1">
        <f>SUM(F237:AA237)</f>
        <v>100</v>
      </c>
      <c r="AC237" s="4"/>
      <c r="AD237" s="4"/>
      <c r="AE237" s="151"/>
      <c r="AF237" s="11">
        <v>4</v>
      </c>
      <c r="AG237" s="156" t="s">
        <v>557</v>
      </c>
      <c r="AH237" s="156">
        <v>3</v>
      </c>
      <c r="AI237" s="159">
        <v>1067</v>
      </c>
      <c r="AJ237" s="176">
        <v>1066.46</v>
      </c>
      <c r="AK237" s="176">
        <v>69</v>
      </c>
      <c r="AL237" s="176">
        <v>10</v>
      </c>
      <c r="AM237" s="176">
        <v>26</v>
      </c>
      <c r="AN237" s="133" t="s">
        <v>386</v>
      </c>
      <c r="AO237" s="134">
        <v>23.015873015873</v>
      </c>
      <c r="AP237" s="134">
        <v>0</v>
      </c>
      <c r="AQ237" s="134">
        <v>45.2380952380952</v>
      </c>
      <c r="AR237" s="134">
        <v>0</v>
      </c>
      <c r="AS237" s="134">
        <v>0.793650793650793</v>
      </c>
      <c r="AT237" s="134">
        <v>19.047619047618998</v>
      </c>
      <c r="AU237" s="134">
        <v>0</v>
      </c>
      <c r="AV237" s="134">
        <v>0</v>
      </c>
      <c r="AW237" s="134">
        <v>11.1111111111111</v>
      </c>
      <c r="AX237" s="134">
        <v>0</v>
      </c>
      <c r="AY237" s="134">
        <v>0.793650793650793</v>
      </c>
      <c r="AZ237" s="188">
        <f t="shared" si="47"/>
        <v>57.14285714285709</v>
      </c>
      <c r="BA237" s="60">
        <f t="shared" si="48"/>
        <v>3.000000000000005</v>
      </c>
      <c r="BB237" s="127">
        <f t="shared" si="44"/>
        <v>2.289473684210529</v>
      </c>
      <c r="BC237" s="57">
        <f t="shared" si="41"/>
        <v>69.047619047619</v>
      </c>
      <c r="BD237" s="127">
        <f t="shared" si="52"/>
        <v>1.252</v>
      </c>
      <c r="BE237" s="127">
        <f t="shared" si="42"/>
        <v>0</v>
      </c>
      <c r="BF237" s="128">
        <v>2.726</v>
      </c>
      <c r="BG237" s="128">
        <v>1.252</v>
      </c>
      <c r="BH237" s="33">
        <v>0.002</v>
      </c>
      <c r="BI237" s="2">
        <v>34.16</v>
      </c>
      <c r="BJ237" s="2">
        <v>33.98</v>
      </c>
      <c r="BK237" s="2">
        <f t="shared" si="49"/>
        <v>34.06999999999999</v>
      </c>
      <c r="BL237" s="2">
        <v>6.55</v>
      </c>
      <c r="BM237" s="2">
        <v>8.07</v>
      </c>
      <c r="BN237" s="7">
        <f t="shared" si="53"/>
        <v>5687.813021702837</v>
      </c>
      <c r="BO237" s="1">
        <f t="shared" si="43"/>
        <v>15504.978297161935</v>
      </c>
    </row>
    <row r="238" spans="1:67" ht="12" customHeight="1">
      <c r="A238" s="167" t="s">
        <v>145</v>
      </c>
      <c r="B238" s="116" t="s">
        <v>565</v>
      </c>
      <c r="C238" s="49">
        <v>1</v>
      </c>
      <c r="D238" s="49">
        <v>1</v>
      </c>
      <c r="E238" s="37">
        <v>1068</v>
      </c>
      <c r="F238" s="12">
        <v>0</v>
      </c>
      <c r="G238" s="1">
        <v>0</v>
      </c>
      <c r="H238" s="1">
        <v>0</v>
      </c>
      <c r="I238" s="1">
        <v>0</v>
      </c>
      <c r="J238" s="12">
        <v>0</v>
      </c>
      <c r="K238" s="1">
        <v>0</v>
      </c>
      <c r="L238" s="1">
        <v>0</v>
      </c>
      <c r="M238" s="12">
        <v>0</v>
      </c>
      <c r="N238" s="1">
        <v>5</v>
      </c>
      <c r="O238" s="12">
        <v>0</v>
      </c>
      <c r="P238" s="13">
        <v>0</v>
      </c>
      <c r="Q238" s="14">
        <v>0</v>
      </c>
      <c r="R238" s="8">
        <v>0</v>
      </c>
      <c r="S238" s="1">
        <v>0</v>
      </c>
      <c r="T238" s="17">
        <v>0</v>
      </c>
      <c r="U238" s="14">
        <v>10</v>
      </c>
      <c r="V238" s="11">
        <v>10</v>
      </c>
      <c r="W238" s="16">
        <v>0</v>
      </c>
      <c r="X238" s="17">
        <v>20</v>
      </c>
      <c r="Y238" s="13">
        <v>0</v>
      </c>
      <c r="Z238" s="15">
        <v>5</v>
      </c>
      <c r="AA238" s="16">
        <v>50</v>
      </c>
      <c r="AB238" s="1">
        <f>SUM(F238:AA238)</f>
        <v>100</v>
      </c>
      <c r="AC238" s="4"/>
      <c r="AD238" s="4"/>
      <c r="AE238" s="151"/>
      <c r="AF238" s="11">
        <v>4</v>
      </c>
      <c r="AG238" s="156" t="s">
        <v>557</v>
      </c>
      <c r="AH238" s="156">
        <v>3</v>
      </c>
      <c r="AI238" s="159">
        <v>1068</v>
      </c>
      <c r="AJ238" s="176">
        <v>1066.46</v>
      </c>
      <c r="AK238" s="176">
        <v>69</v>
      </c>
      <c r="AL238" s="176">
        <v>10</v>
      </c>
      <c r="AM238" s="176">
        <v>26</v>
      </c>
      <c r="AN238" s="133" t="s">
        <v>387</v>
      </c>
      <c r="AO238" s="134">
        <v>48.3870967741935</v>
      </c>
      <c r="AP238" s="134">
        <v>0</v>
      </c>
      <c r="AQ238" s="134">
        <v>28.2258064516129</v>
      </c>
      <c r="AR238" s="134">
        <v>0</v>
      </c>
      <c r="AS238" s="134">
        <v>0</v>
      </c>
      <c r="AT238" s="134">
        <v>19.3548387096774</v>
      </c>
      <c r="AU238" s="134">
        <v>0</v>
      </c>
      <c r="AV238" s="134">
        <v>3.2258064516128995</v>
      </c>
      <c r="AW238" s="134">
        <v>0.8064516129032249</v>
      </c>
      <c r="AX238" s="134">
        <v>0</v>
      </c>
      <c r="AY238" s="134">
        <v>0</v>
      </c>
      <c r="AZ238" s="188">
        <f t="shared" si="47"/>
        <v>29.032258064516125</v>
      </c>
      <c r="BA238" s="60">
        <f t="shared" si="48"/>
        <v>1.5000000000000013</v>
      </c>
      <c r="BB238" s="127">
        <f t="shared" si="44"/>
        <v>3.800000000000002</v>
      </c>
      <c r="BC238" s="57">
        <f t="shared" si="41"/>
        <v>76.6129032258064</v>
      </c>
      <c r="BD238" s="127">
        <f t="shared" si="52"/>
        <v>1.205</v>
      </c>
      <c r="BE238" s="127">
        <f t="shared" si="42"/>
        <v>0</v>
      </c>
      <c r="BF238" s="128">
        <v>2.714</v>
      </c>
      <c r="BG238" s="128">
        <v>1.205</v>
      </c>
      <c r="BH238" s="33">
        <v>0.001</v>
      </c>
      <c r="BI238" s="2">
        <v>25.32</v>
      </c>
      <c r="BJ238" s="2">
        <v>25.33</v>
      </c>
      <c r="BK238" s="2">
        <f t="shared" si="49"/>
        <v>25.325</v>
      </c>
      <c r="BL238" s="2">
        <v>4.47</v>
      </c>
      <c r="BM238" s="2">
        <v>5.87</v>
      </c>
      <c r="BN238" s="7">
        <f t="shared" si="53"/>
        <v>6476.982097186701</v>
      </c>
      <c r="BO238" s="1">
        <f t="shared" si="43"/>
        <v>17578.529411764706</v>
      </c>
    </row>
    <row r="239" spans="1:67" ht="12" customHeight="1">
      <c r="A239" s="167" t="s">
        <v>146</v>
      </c>
      <c r="B239" s="116" t="s">
        <v>565</v>
      </c>
      <c r="C239" s="49">
        <v>1</v>
      </c>
      <c r="D239" s="49">
        <v>1</v>
      </c>
      <c r="E239" s="37">
        <v>1069.4</v>
      </c>
      <c r="F239" s="12">
        <v>0</v>
      </c>
      <c r="G239" s="1">
        <v>0</v>
      </c>
      <c r="H239" s="1">
        <v>0</v>
      </c>
      <c r="I239" s="1">
        <v>0</v>
      </c>
      <c r="J239" s="12">
        <v>0</v>
      </c>
      <c r="K239" s="1">
        <v>0</v>
      </c>
      <c r="L239" s="1">
        <v>0</v>
      </c>
      <c r="M239" s="12">
        <v>0</v>
      </c>
      <c r="N239" s="1">
        <v>5</v>
      </c>
      <c r="O239" s="12">
        <v>0</v>
      </c>
      <c r="P239" s="13">
        <v>0</v>
      </c>
      <c r="Q239" s="14">
        <v>0</v>
      </c>
      <c r="R239" s="8">
        <v>0</v>
      </c>
      <c r="S239" s="1">
        <v>0</v>
      </c>
      <c r="T239" s="17">
        <v>10</v>
      </c>
      <c r="U239" s="14">
        <v>0</v>
      </c>
      <c r="V239" s="11">
        <v>0</v>
      </c>
      <c r="W239" s="16">
        <v>10</v>
      </c>
      <c r="X239" s="17">
        <v>15</v>
      </c>
      <c r="Y239" s="13">
        <v>0</v>
      </c>
      <c r="Z239" s="15">
        <v>20</v>
      </c>
      <c r="AA239" s="16">
        <v>40</v>
      </c>
      <c r="AB239" s="1">
        <f>SUM(F239:AA239)</f>
        <v>100</v>
      </c>
      <c r="AC239" s="4"/>
      <c r="AD239" s="4"/>
      <c r="AE239" s="151"/>
      <c r="AF239" s="11">
        <v>4</v>
      </c>
      <c r="AG239" s="156" t="s">
        <v>557</v>
      </c>
      <c r="AH239" s="156">
        <v>3</v>
      </c>
      <c r="AI239" s="159">
        <v>1069.4</v>
      </c>
      <c r="AJ239" s="176">
        <v>1069.2</v>
      </c>
      <c r="AK239" s="176">
        <v>91</v>
      </c>
      <c r="AL239" s="176">
        <v>1</v>
      </c>
      <c r="AM239" s="176">
        <v>9</v>
      </c>
      <c r="AN239" s="114" t="s">
        <v>388</v>
      </c>
      <c r="AO239" s="135">
        <v>21.6</v>
      </c>
      <c r="AP239" s="135">
        <v>0</v>
      </c>
      <c r="AQ239" s="135">
        <v>44.8</v>
      </c>
      <c r="AR239" s="135">
        <v>0</v>
      </c>
      <c r="AS239" s="135">
        <v>3.2</v>
      </c>
      <c r="AT239" s="135">
        <v>24</v>
      </c>
      <c r="AU239" s="135">
        <v>0</v>
      </c>
      <c r="AV239" s="135">
        <v>0</v>
      </c>
      <c r="AW239" s="135">
        <v>2.4</v>
      </c>
      <c r="AX239" s="135">
        <v>3.2</v>
      </c>
      <c r="AY239" s="135">
        <v>0.8</v>
      </c>
      <c r="AZ239" s="188">
        <f t="shared" si="47"/>
        <v>50.4</v>
      </c>
      <c r="BA239" s="60">
        <f t="shared" si="48"/>
        <v>2.1</v>
      </c>
      <c r="BB239" s="127">
        <f t="shared" si="44"/>
        <v>2.6363636363636367</v>
      </c>
      <c r="BC239" s="57">
        <f t="shared" si="41"/>
        <v>69.60000000000001</v>
      </c>
      <c r="BD239" s="127">
        <f t="shared" si="52"/>
        <v>2.465</v>
      </c>
      <c r="BE239" s="127">
        <f t="shared" si="42"/>
        <v>1.2981744421906696</v>
      </c>
      <c r="BF239" s="128">
        <v>2.736</v>
      </c>
      <c r="BG239" s="128">
        <v>5.665</v>
      </c>
      <c r="BH239" s="33">
        <v>0.028</v>
      </c>
      <c r="BI239" s="2">
        <v>27.01</v>
      </c>
      <c r="BJ239" s="2">
        <v>27.38</v>
      </c>
      <c r="BK239" s="2">
        <f t="shared" si="49"/>
        <v>27.195</v>
      </c>
      <c r="BL239" s="2">
        <v>5.9</v>
      </c>
      <c r="BM239" s="2">
        <v>7.45</v>
      </c>
      <c r="BN239" s="7">
        <f t="shared" si="53"/>
        <v>5092.696629213483</v>
      </c>
      <c r="BO239" s="1">
        <f t="shared" si="43"/>
        <v>13933.61797752809</v>
      </c>
    </row>
    <row r="240" spans="1:67" ht="12" customHeight="1">
      <c r="A240" s="167" t="s">
        <v>147</v>
      </c>
      <c r="B240" s="116" t="s">
        <v>565</v>
      </c>
      <c r="C240" s="49">
        <v>1</v>
      </c>
      <c r="D240" s="49">
        <v>1</v>
      </c>
      <c r="E240" s="37">
        <v>1072</v>
      </c>
      <c r="F240" s="12">
        <v>0</v>
      </c>
      <c r="G240" s="1">
        <v>0</v>
      </c>
      <c r="H240" s="1">
        <v>0</v>
      </c>
      <c r="I240" s="1">
        <v>0</v>
      </c>
      <c r="J240" s="12">
        <v>0</v>
      </c>
      <c r="K240" s="1">
        <v>0</v>
      </c>
      <c r="L240" s="1">
        <v>0</v>
      </c>
      <c r="M240" s="12">
        <v>0</v>
      </c>
      <c r="N240" s="1">
        <v>5</v>
      </c>
      <c r="O240" s="12">
        <v>0</v>
      </c>
      <c r="P240" s="13">
        <v>0</v>
      </c>
      <c r="Q240" s="14">
        <v>0</v>
      </c>
      <c r="R240" s="8">
        <v>0</v>
      </c>
      <c r="S240" s="1">
        <v>0</v>
      </c>
      <c r="T240" s="17">
        <v>0</v>
      </c>
      <c r="U240" s="14">
        <v>5</v>
      </c>
      <c r="V240" s="11">
        <v>0</v>
      </c>
      <c r="W240" s="16">
        <v>0</v>
      </c>
      <c r="X240" s="17">
        <v>50</v>
      </c>
      <c r="Y240" s="13">
        <v>0</v>
      </c>
      <c r="Z240" s="15">
        <v>15</v>
      </c>
      <c r="AA240" s="16">
        <v>25</v>
      </c>
      <c r="AB240" s="1">
        <f>SUM(F240:AA240)</f>
        <v>100</v>
      </c>
      <c r="AC240" s="184">
        <v>0.4231378916047516</v>
      </c>
      <c r="AD240" s="184">
        <v>0.3512965456409008</v>
      </c>
      <c r="AE240" s="151"/>
      <c r="AF240" s="11">
        <v>5</v>
      </c>
      <c r="AG240" s="156" t="s">
        <v>557</v>
      </c>
      <c r="AH240" s="156">
        <v>3</v>
      </c>
      <c r="AI240" s="159">
        <v>1072</v>
      </c>
      <c r="AJ240" s="176">
        <v>1072.4</v>
      </c>
      <c r="AK240" s="176">
        <v>95</v>
      </c>
      <c r="AL240" s="176">
        <v>0</v>
      </c>
      <c r="AM240" s="176">
        <v>5</v>
      </c>
      <c r="AN240" s="133" t="s">
        <v>389</v>
      </c>
      <c r="AO240" s="127">
        <v>42.5742574257425</v>
      </c>
      <c r="AP240" s="127">
        <v>0</v>
      </c>
      <c r="AQ240" s="127">
        <v>19.8019801980198</v>
      </c>
      <c r="AR240" s="127">
        <v>0</v>
      </c>
      <c r="AS240" s="127">
        <v>4.95049504950495</v>
      </c>
      <c r="AT240" s="127">
        <v>23.7623762376237</v>
      </c>
      <c r="AU240" s="127">
        <v>0</v>
      </c>
      <c r="AV240" s="127">
        <v>0</v>
      </c>
      <c r="AW240" s="127">
        <v>1.98019801980198</v>
      </c>
      <c r="AX240" s="127">
        <v>6.93069306930693</v>
      </c>
      <c r="AY240" s="127">
        <v>0</v>
      </c>
      <c r="AZ240" s="188">
        <f t="shared" si="47"/>
        <v>26.732673267326728</v>
      </c>
      <c r="BA240" s="60">
        <f t="shared" si="48"/>
        <v>1.1250000000000024</v>
      </c>
      <c r="BB240" s="127">
        <f t="shared" si="44"/>
        <v>2.6153846153846185</v>
      </c>
      <c r="BC240" s="57">
        <f t="shared" si="41"/>
        <v>67.32673267326724</v>
      </c>
      <c r="BD240" s="127">
        <f t="shared" si="52"/>
        <v>5.328306930693071</v>
      </c>
      <c r="BE240" s="127">
        <f t="shared" si="42"/>
        <v>1.3007308249049068</v>
      </c>
      <c r="BF240" s="128">
        <v>2.708</v>
      </c>
      <c r="BG240" s="128">
        <v>12.259</v>
      </c>
      <c r="BH240" s="33">
        <v>15.331</v>
      </c>
      <c r="BI240" s="2">
        <v>38.86</v>
      </c>
      <c r="BJ240" s="2">
        <v>38.56</v>
      </c>
      <c r="BK240" s="2">
        <f t="shared" si="49"/>
        <v>38.71</v>
      </c>
      <c r="BL240" s="2">
        <v>8.22</v>
      </c>
      <c r="BM240" s="2">
        <v>10.07</v>
      </c>
      <c r="BN240" s="7">
        <f t="shared" si="53"/>
        <v>5053.524804177546</v>
      </c>
      <c r="BO240" s="1">
        <f t="shared" si="43"/>
        <v>13684.945169712795</v>
      </c>
    </row>
    <row r="241" spans="1:67" ht="12" customHeight="1">
      <c r="A241" s="167" t="s">
        <v>71</v>
      </c>
      <c r="B241" s="116" t="s">
        <v>565</v>
      </c>
      <c r="C241" s="49">
        <v>0</v>
      </c>
      <c r="D241" s="49">
        <v>1</v>
      </c>
      <c r="E241" s="37">
        <v>1072</v>
      </c>
      <c r="F241" s="12"/>
      <c r="G241" s="1"/>
      <c r="H241" s="1"/>
      <c r="I241" s="1"/>
      <c r="J241" s="12"/>
      <c r="K241" s="1"/>
      <c r="L241" s="1"/>
      <c r="M241" s="12"/>
      <c r="N241" s="1"/>
      <c r="O241" s="12"/>
      <c r="P241" s="13"/>
      <c r="Q241" s="14"/>
      <c r="R241" s="8"/>
      <c r="S241" s="1"/>
      <c r="T241" s="17"/>
      <c r="U241" s="14"/>
      <c r="V241" s="11"/>
      <c r="W241" s="16"/>
      <c r="X241" s="17"/>
      <c r="Y241" s="13"/>
      <c r="Z241" s="15"/>
      <c r="AA241" s="16"/>
      <c r="AB241" s="1">
        <f>SUM(F241:AA241)</f>
        <v>0</v>
      </c>
      <c r="AC241" s="186"/>
      <c r="AD241" s="186"/>
      <c r="AE241" s="151"/>
      <c r="AF241" s="11">
        <v>5</v>
      </c>
      <c r="AG241" s="156" t="s">
        <v>557</v>
      </c>
      <c r="AH241" s="156">
        <v>3</v>
      </c>
      <c r="AI241" s="159">
        <v>1072</v>
      </c>
      <c r="AJ241" s="176">
        <v>1072.4</v>
      </c>
      <c r="AK241" s="176">
        <v>95</v>
      </c>
      <c r="AL241" s="176">
        <v>0</v>
      </c>
      <c r="AM241" s="176">
        <v>5</v>
      </c>
      <c r="AN241" s="133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88"/>
      <c r="BA241" s="60"/>
      <c r="BB241" s="127"/>
      <c r="BC241" s="57"/>
      <c r="BD241" s="127"/>
      <c r="BE241" s="127"/>
      <c r="BF241" s="128">
        <v>2.706</v>
      </c>
      <c r="BG241" s="128">
        <v>13.109</v>
      </c>
      <c r="BH241" s="33">
        <v>23.76</v>
      </c>
      <c r="BI241" s="2">
        <v>35.08</v>
      </c>
      <c r="BJ241" s="2">
        <v>35.01</v>
      </c>
      <c r="BK241" s="2">
        <f t="shared" si="49"/>
        <v>35.045</v>
      </c>
      <c r="BL241" s="2">
        <v>7.7</v>
      </c>
      <c r="BM241" s="2">
        <v>9.22</v>
      </c>
      <c r="BN241" s="7">
        <f t="shared" si="53"/>
        <v>4908.263305322128</v>
      </c>
      <c r="BO241" s="1">
        <f t="shared" si="43"/>
        <v>13281.760504201678</v>
      </c>
    </row>
    <row r="242" spans="1:67" ht="12" customHeight="1">
      <c r="A242" s="167" t="s">
        <v>148</v>
      </c>
      <c r="B242" s="116" t="s">
        <v>565</v>
      </c>
      <c r="C242" s="49">
        <v>1</v>
      </c>
      <c r="D242" s="49">
        <v>1</v>
      </c>
      <c r="E242" s="37">
        <v>1074.5</v>
      </c>
      <c r="F242" s="12">
        <v>0</v>
      </c>
      <c r="G242" s="1">
        <v>0</v>
      </c>
      <c r="H242" s="1">
        <v>0</v>
      </c>
      <c r="I242" s="1">
        <v>0</v>
      </c>
      <c r="J242" s="12">
        <v>0</v>
      </c>
      <c r="K242" s="1">
        <v>0</v>
      </c>
      <c r="L242" s="1">
        <v>0</v>
      </c>
      <c r="M242" s="12">
        <v>0</v>
      </c>
      <c r="N242" s="1">
        <v>0</v>
      </c>
      <c r="O242" s="12">
        <v>0</v>
      </c>
      <c r="P242" s="13">
        <v>0</v>
      </c>
      <c r="Q242" s="14">
        <v>0</v>
      </c>
      <c r="R242" s="8">
        <v>0</v>
      </c>
      <c r="S242" s="1">
        <v>0</v>
      </c>
      <c r="T242" s="17">
        <v>100</v>
      </c>
      <c r="U242" s="14">
        <v>0</v>
      </c>
      <c r="V242" s="11">
        <v>0</v>
      </c>
      <c r="W242" s="16">
        <v>0</v>
      </c>
      <c r="X242" s="17">
        <v>0</v>
      </c>
      <c r="Y242" s="13">
        <v>0</v>
      </c>
      <c r="Z242" s="15">
        <v>0</v>
      </c>
      <c r="AA242" s="16">
        <v>0</v>
      </c>
      <c r="AB242" s="1">
        <f>SUM(F242:AA242)</f>
        <v>100</v>
      </c>
      <c r="AC242" s="186"/>
      <c r="AD242" s="186"/>
      <c r="AE242" s="151"/>
      <c r="AF242" s="11">
        <v>6</v>
      </c>
      <c r="AG242" s="156" t="s">
        <v>558</v>
      </c>
      <c r="AH242" s="156">
        <v>3</v>
      </c>
      <c r="AI242" s="159">
        <v>1074.5</v>
      </c>
      <c r="AJ242" s="176">
        <v>1076.1</v>
      </c>
      <c r="AK242" s="176">
        <v>67</v>
      </c>
      <c r="AL242" s="176">
        <v>14</v>
      </c>
      <c r="AM242" s="176">
        <v>27</v>
      </c>
      <c r="AN242" s="133" t="s">
        <v>390</v>
      </c>
      <c r="AO242" s="134">
        <v>57.4074074074074</v>
      </c>
      <c r="AP242" s="134">
        <v>0</v>
      </c>
      <c r="AQ242" s="134">
        <v>0.925925925925925</v>
      </c>
      <c r="AR242" s="134">
        <v>0</v>
      </c>
      <c r="AS242" s="134">
        <v>0</v>
      </c>
      <c r="AT242" s="134">
        <v>41.6666666666666</v>
      </c>
      <c r="AU242" s="134">
        <v>0</v>
      </c>
      <c r="AV242" s="134">
        <v>0</v>
      </c>
      <c r="AW242" s="134">
        <v>0</v>
      </c>
      <c r="AX242" s="134">
        <v>0</v>
      </c>
      <c r="AY242" s="134">
        <v>0</v>
      </c>
      <c r="AZ242" s="188">
        <f t="shared" si="47"/>
        <v>0.925925925925925</v>
      </c>
      <c r="BA242" s="60">
        <f t="shared" si="48"/>
        <v>0.022222222222222237</v>
      </c>
      <c r="BB242" s="127">
        <f aca="true" t="shared" si="54" ref="BB242:BB248">(AO242+AP242+AQ242+AS242)/(AT242+AU242+AW242)</f>
        <v>1.400000000000002</v>
      </c>
      <c r="BC242" s="57">
        <f t="shared" si="41"/>
        <v>58.33333333333332</v>
      </c>
      <c r="BD242" s="127">
        <f t="shared" si="52"/>
        <v>1.67</v>
      </c>
      <c r="BE242" s="127">
        <f t="shared" si="42"/>
        <v>0</v>
      </c>
      <c r="BF242" s="128">
        <v>2.722</v>
      </c>
      <c r="BG242" s="128">
        <v>1.67</v>
      </c>
      <c r="BH242" s="33">
        <v>0.003</v>
      </c>
      <c r="BI242" s="2">
        <v>32.77</v>
      </c>
      <c r="BJ242" s="2">
        <v>33.28</v>
      </c>
      <c r="BK242" s="2">
        <f t="shared" si="49"/>
        <v>33.025000000000006</v>
      </c>
      <c r="BL242" s="2">
        <v>6.57</v>
      </c>
      <c r="BM242" s="2">
        <v>8.25</v>
      </c>
      <c r="BN242" s="7">
        <f t="shared" si="53"/>
        <v>5495.008319467555</v>
      </c>
      <c r="BO242" s="1">
        <f t="shared" si="43"/>
        <v>14957.412645590686</v>
      </c>
    </row>
    <row r="243" spans="1:67" ht="12" customHeight="1">
      <c r="A243" s="167" t="s">
        <v>149</v>
      </c>
      <c r="B243" s="116" t="s">
        <v>565</v>
      </c>
      <c r="C243" s="49">
        <v>1</v>
      </c>
      <c r="D243" s="49">
        <v>1</v>
      </c>
      <c r="E243" s="37">
        <v>1077</v>
      </c>
      <c r="F243" s="12">
        <v>0</v>
      </c>
      <c r="G243" s="1">
        <v>0</v>
      </c>
      <c r="H243" s="1">
        <v>0</v>
      </c>
      <c r="I243" s="1">
        <v>0</v>
      </c>
      <c r="J243" s="12">
        <v>0</v>
      </c>
      <c r="K243" s="1">
        <v>0</v>
      </c>
      <c r="L243" s="1">
        <v>0</v>
      </c>
      <c r="M243" s="12">
        <v>0</v>
      </c>
      <c r="N243" s="1">
        <v>0</v>
      </c>
      <c r="O243" s="12">
        <v>0</v>
      </c>
      <c r="P243" s="13">
        <v>0</v>
      </c>
      <c r="Q243" s="14">
        <v>0</v>
      </c>
      <c r="R243" s="8">
        <v>0</v>
      </c>
      <c r="S243" s="1">
        <v>0</v>
      </c>
      <c r="T243" s="17">
        <v>100</v>
      </c>
      <c r="U243" s="14">
        <v>0</v>
      </c>
      <c r="V243" s="11">
        <v>0</v>
      </c>
      <c r="W243" s="16">
        <v>0</v>
      </c>
      <c r="X243" s="17">
        <v>0</v>
      </c>
      <c r="Y243" s="13">
        <v>0</v>
      </c>
      <c r="Z243" s="15">
        <v>0</v>
      </c>
      <c r="AA243" s="16">
        <v>0</v>
      </c>
      <c r="AB243" s="1">
        <f>SUM(F243:AA243)</f>
        <v>100</v>
      </c>
      <c r="AC243" s="186"/>
      <c r="AD243" s="186"/>
      <c r="AE243" s="151"/>
      <c r="AF243" s="11">
        <v>6</v>
      </c>
      <c r="AG243" s="156" t="s">
        <v>558</v>
      </c>
      <c r="AH243" s="156">
        <v>3</v>
      </c>
      <c r="AI243" s="159">
        <v>1077</v>
      </c>
      <c r="AJ243" s="176">
        <v>1076.1</v>
      </c>
      <c r="AK243" s="176">
        <v>67</v>
      </c>
      <c r="AL243" s="176">
        <v>14</v>
      </c>
      <c r="AM243" s="176">
        <v>27</v>
      </c>
      <c r="AN243" s="133" t="s">
        <v>391</v>
      </c>
      <c r="AO243" s="134">
        <v>52.9411764705882</v>
      </c>
      <c r="AP243" s="134">
        <v>0</v>
      </c>
      <c r="AQ243" s="134">
        <v>10.7843137254901</v>
      </c>
      <c r="AR243" s="134">
        <v>0</v>
      </c>
      <c r="AS243" s="134">
        <v>0.9803921568627451</v>
      </c>
      <c r="AT243" s="134">
        <v>34.313725490196</v>
      </c>
      <c r="AU243" s="134">
        <v>0</v>
      </c>
      <c r="AV243" s="134">
        <v>0</v>
      </c>
      <c r="AW243" s="134">
        <v>0.9803921568627451</v>
      </c>
      <c r="AX243" s="134">
        <v>0</v>
      </c>
      <c r="AY243" s="134">
        <v>0</v>
      </c>
      <c r="AZ243" s="188">
        <f t="shared" si="47"/>
        <v>12.74509803921559</v>
      </c>
      <c r="BA243" s="60">
        <f t="shared" si="48"/>
        <v>0.37142857142856944</v>
      </c>
      <c r="BB243" s="127">
        <f t="shared" si="54"/>
        <v>1.833333333333334</v>
      </c>
      <c r="BC243" s="57">
        <f t="shared" si="41"/>
        <v>64.70588235294105</v>
      </c>
      <c r="BD243" s="127">
        <f t="shared" si="52"/>
        <v>2.247</v>
      </c>
      <c r="BE243" s="127">
        <f t="shared" si="42"/>
        <v>0</v>
      </c>
      <c r="BF243" s="128">
        <v>2.746</v>
      </c>
      <c r="BG243" s="128">
        <v>2.247</v>
      </c>
      <c r="BH243" s="33">
        <v>0.012</v>
      </c>
      <c r="BI243" s="2">
        <v>38.34</v>
      </c>
      <c r="BJ243" s="2">
        <v>39.08</v>
      </c>
      <c r="BK243" s="2">
        <f t="shared" si="49"/>
        <v>38.71</v>
      </c>
      <c r="BL243" s="2">
        <v>8.3</v>
      </c>
      <c r="BM243" s="2">
        <v>9.97</v>
      </c>
      <c r="BN243" s="7">
        <f t="shared" si="53"/>
        <v>5001.291989664082</v>
      </c>
      <c r="BO243" s="1">
        <f t="shared" si="43"/>
        <v>13733.54780361757</v>
      </c>
    </row>
    <row r="244" spans="1:67" ht="12" customHeight="1">
      <c r="A244" s="167" t="s">
        <v>150</v>
      </c>
      <c r="B244" s="116" t="s">
        <v>565</v>
      </c>
      <c r="C244" s="49">
        <v>1</v>
      </c>
      <c r="D244" s="49">
        <v>1</v>
      </c>
      <c r="E244" s="37">
        <v>1077</v>
      </c>
      <c r="F244" s="12">
        <v>0</v>
      </c>
      <c r="G244" s="1">
        <v>0</v>
      </c>
      <c r="H244" s="1">
        <v>0</v>
      </c>
      <c r="I244" s="1">
        <v>0</v>
      </c>
      <c r="J244" s="12">
        <v>0</v>
      </c>
      <c r="K244" s="1">
        <v>0</v>
      </c>
      <c r="L244" s="1">
        <v>0</v>
      </c>
      <c r="M244" s="12">
        <v>0</v>
      </c>
      <c r="N244" s="1">
        <v>5</v>
      </c>
      <c r="O244" s="12">
        <v>0</v>
      </c>
      <c r="P244" s="13">
        <v>0</v>
      </c>
      <c r="Q244" s="14">
        <v>0</v>
      </c>
      <c r="R244" s="8">
        <v>0</v>
      </c>
      <c r="S244" s="1">
        <v>0</v>
      </c>
      <c r="T244" s="17">
        <v>0</v>
      </c>
      <c r="U244" s="14">
        <v>5</v>
      </c>
      <c r="V244" s="11">
        <v>0</v>
      </c>
      <c r="W244" s="16">
        <v>10</v>
      </c>
      <c r="X244" s="17">
        <v>35</v>
      </c>
      <c r="Y244" s="13">
        <v>0</v>
      </c>
      <c r="Z244" s="15">
        <v>15</v>
      </c>
      <c r="AA244" s="16">
        <v>30</v>
      </c>
      <c r="AB244" s="1">
        <f>SUM(F244:AA244)</f>
        <v>100</v>
      </c>
      <c r="AC244" s="186"/>
      <c r="AD244" s="186"/>
      <c r="AE244" s="151"/>
      <c r="AF244" s="11">
        <v>4</v>
      </c>
      <c r="AG244" s="156" t="s">
        <v>557</v>
      </c>
      <c r="AH244" s="156">
        <v>3</v>
      </c>
      <c r="AI244" s="159">
        <v>1077</v>
      </c>
      <c r="AJ244" s="176">
        <v>1076.1</v>
      </c>
      <c r="AK244" s="176">
        <v>67</v>
      </c>
      <c r="AL244" s="176">
        <v>14</v>
      </c>
      <c r="AM244" s="176">
        <v>27</v>
      </c>
      <c r="AN244" s="133" t="s">
        <v>392</v>
      </c>
      <c r="AO244" s="134">
        <v>18</v>
      </c>
      <c r="AP244" s="134">
        <v>0</v>
      </c>
      <c r="AQ244" s="134">
        <v>4</v>
      </c>
      <c r="AR244" s="134">
        <v>0</v>
      </c>
      <c r="AS244" s="134">
        <v>0</v>
      </c>
      <c r="AT244" s="134">
        <v>39</v>
      </c>
      <c r="AU244" s="134">
        <v>0</v>
      </c>
      <c r="AV244" s="134">
        <v>32</v>
      </c>
      <c r="AW244" s="134">
        <v>7</v>
      </c>
      <c r="AX244" s="134">
        <v>0</v>
      </c>
      <c r="AY244" s="134">
        <v>0</v>
      </c>
      <c r="AZ244" s="188">
        <f t="shared" si="47"/>
        <v>11</v>
      </c>
      <c r="BA244" s="60">
        <f t="shared" si="48"/>
        <v>0.28205128205128205</v>
      </c>
      <c r="BB244" s="127">
        <f t="shared" si="54"/>
        <v>0.4782608695652174</v>
      </c>
      <c r="BC244" s="57">
        <f t="shared" si="41"/>
        <v>22</v>
      </c>
      <c r="BD244" s="127">
        <f t="shared" si="52"/>
        <v>5.47</v>
      </c>
      <c r="BE244" s="127">
        <f t="shared" si="42"/>
        <v>0</v>
      </c>
      <c r="BF244" s="128">
        <v>2.73</v>
      </c>
      <c r="BG244" s="128">
        <v>5.47</v>
      </c>
      <c r="BH244" s="33">
        <v>0.015</v>
      </c>
      <c r="BI244" s="2">
        <v>33.69</v>
      </c>
      <c r="BJ244" s="2">
        <v>33.37</v>
      </c>
      <c r="BK244" s="2">
        <f t="shared" si="49"/>
        <v>33.53</v>
      </c>
      <c r="BL244" s="2">
        <v>8.05</v>
      </c>
      <c r="BM244" s="2">
        <v>9.75</v>
      </c>
      <c r="BN244" s="7">
        <f t="shared" si="53"/>
        <v>4476.6355140186915</v>
      </c>
      <c r="BO244" s="1">
        <f t="shared" si="43"/>
        <v>12221.214953271028</v>
      </c>
    </row>
    <row r="245" spans="1:67" ht="12" customHeight="1">
      <c r="A245" s="167" t="s">
        <v>151</v>
      </c>
      <c r="B245" s="116" t="s">
        <v>565</v>
      </c>
      <c r="C245" s="49">
        <v>1</v>
      </c>
      <c r="D245" s="49">
        <v>1</v>
      </c>
      <c r="E245" s="37">
        <v>1079</v>
      </c>
      <c r="F245" s="12">
        <v>0</v>
      </c>
      <c r="G245" s="1">
        <v>0</v>
      </c>
      <c r="H245" s="1">
        <v>0</v>
      </c>
      <c r="I245" s="1">
        <v>0</v>
      </c>
      <c r="J245" s="12">
        <v>0</v>
      </c>
      <c r="K245" s="1">
        <v>0</v>
      </c>
      <c r="L245" s="1">
        <v>0</v>
      </c>
      <c r="M245" s="12">
        <v>0</v>
      </c>
      <c r="N245" s="1">
        <v>0</v>
      </c>
      <c r="O245" s="12">
        <v>0</v>
      </c>
      <c r="P245" s="13">
        <v>0</v>
      </c>
      <c r="Q245" s="14">
        <v>0</v>
      </c>
      <c r="R245" s="8">
        <v>0</v>
      </c>
      <c r="S245" s="1">
        <v>0</v>
      </c>
      <c r="T245" s="17">
        <v>100</v>
      </c>
      <c r="U245" s="14">
        <v>0</v>
      </c>
      <c r="V245" s="11">
        <v>0</v>
      </c>
      <c r="W245" s="16">
        <v>0</v>
      </c>
      <c r="X245" s="17">
        <v>0</v>
      </c>
      <c r="Y245" s="13">
        <v>0</v>
      </c>
      <c r="Z245" s="15">
        <v>0</v>
      </c>
      <c r="AA245" s="16">
        <v>0</v>
      </c>
      <c r="AB245" s="1">
        <f>SUM(F245:AA245)</f>
        <v>100</v>
      </c>
      <c r="AC245" s="186"/>
      <c r="AD245" s="186"/>
      <c r="AE245" s="151"/>
      <c r="AF245" s="11">
        <v>6</v>
      </c>
      <c r="AG245" s="156" t="s">
        <v>558</v>
      </c>
      <c r="AH245" s="156">
        <v>3</v>
      </c>
      <c r="AI245" s="159">
        <v>1079</v>
      </c>
      <c r="AJ245" s="176">
        <v>1080.23</v>
      </c>
      <c r="AK245" s="176">
        <v>84</v>
      </c>
      <c r="AL245" s="176">
        <v>13</v>
      </c>
      <c r="AM245" s="176">
        <v>8</v>
      </c>
      <c r="AN245" s="114" t="s">
        <v>393</v>
      </c>
      <c r="AO245" s="135">
        <v>32.7272727272727</v>
      </c>
      <c r="AP245" s="135">
        <v>0</v>
      </c>
      <c r="AQ245" s="135">
        <v>7.27272727272727</v>
      </c>
      <c r="AR245" s="135">
        <v>0</v>
      </c>
      <c r="AS245" s="135">
        <v>0.9090909090909091</v>
      </c>
      <c r="AT245" s="135">
        <v>58.1818181818181</v>
      </c>
      <c r="AU245" s="135">
        <v>0</v>
      </c>
      <c r="AV245" s="135">
        <v>0</v>
      </c>
      <c r="AW245" s="135">
        <v>0.9090909090909091</v>
      </c>
      <c r="AX245" s="135">
        <v>0</v>
      </c>
      <c r="AY245" s="135">
        <v>0</v>
      </c>
      <c r="AZ245" s="188">
        <f t="shared" si="47"/>
        <v>9.090909090909086</v>
      </c>
      <c r="BA245" s="60">
        <f t="shared" si="48"/>
        <v>0.15625000000000014</v>
      </c>
      <c r="BB245" s="127">
        <f t="shared" si="54"/>
        <v>0.6923076923076927</v>
      </c>
      <c r="BC245" s="57">
        <f t="shared" si="41"/>
        <v>40.90909090909088</v>
      </c>
      <c r="BD245" s="127">
        <f t="shared" si="52"/>
        <v>1.834</v>
      </c>
      <c r="BE245" s="127">
        <f t="shared" si="42"/>
        <v>0</v>
      </c>
      <c r="BF245" s="128">
        <v>2.702</v>
      </c>
      <c r="BG245" s="128">
        <v>1.834</v>
      </c>
      <c r="BH245" s="33">
        <v>0.003</v>
      </c>
      <c r="BI245" s="2">
        <v>30.98</v>
      </c>
      <c r="BJ245" s="2">
        <v>30.89</v>
      </c>
      <c r="BK245" s="2">
        <f t="shared" si="49"/>
        <v>30.935000000000002</v>
      </c>
      <c r="BL245" s="2">
        <v>5.85</v>
      </c>
      <c r="BM245" s="2">
        <v>7.3</v>
      </c>
      <c r="BN245" s="7">
        <f t="shared" si="53"/>
        <v>5847.826086956523</v>
      </c>
      <c r="BO245" s="1">
        <f t="shared" si="43"/>
        <v>15800.826086956524</v>
      </c>
    </row>
    <row r="246" spans="1:67" ht="12" customHeight="1">
      <c r="A246" s="167" t="s">
        <v>152</v>
      </c>
      <c r="B246" s="116" t="s">
        <v>565</v>
      </c>
      <c r="C246" s="49">
        <v>1</v>
      </c>
      <c r="D246" s="49">
        <v>1</v>
      </c>
      <c r="E246" s="37">
        <v>1081.5</v>
      </c>
      <c r="F246" s="12">
        <v>0</v>
      </c>
      <c r="G246" s="1">
        <v>0</v>
      </c>
      <c r="H246" s="1">
        <v>0</v>
      </c>
      <c r="I246" s="1">
        <v>0</v>
      </c>
      <c r="J246" s="12">
        <v>0</v>
      </c>
      <c r="K246" s="1">
        <v>0</v>
      </c>
      <c r="L246" s="1">
        <v>0</v>
      </c>
      <c r="M246" s="12">
        <v>0</v>
      </c>
      <c r="N246" s="1">
        <v>5</v>
      </c>
      <c r="O246" s="12">
        <v>0</v>
      </c>
      <c r="P246" s="13">
        <v>0</v>
      </c>
      <c r="Q246" s="14">
        <v>0</v>
      </c>
      <c r="R246" s="8">
        <v>0</v>
      </c>
      <c r="S246" s="1">
        <v>0</v>
      </c>
      <c r="T246" s="17">
        <v>0</v>
      </c>
      <c r="U246" s="14">
        <v>5</v>
      </c>
      <c r="V246" s="11">
        <v>0</v>
      </c>
      <c r="W246" s="16">
        <v>10</v>
      </c>
      <c r="X246" s="17">
        <v>30</v>
      </c>
      <c r="Y246" s="13">
        <v>0</v>
      </c>
      <c r="Z246" s="15">
        <v>10</v>
      </c>
      <c r="AA246" s="16">
        <v>40</v>
      </c>
      <c r="AB246" s="1">
        <f>SUM(F246:AA246)</f>
        <v>100</v>
      </c>
      <c r="AC246" s="186"/>
      <c r="AD246" s="186"/>
      <c r="AE246" s="151"/>
      <c r="AF246" s="11">
        <v>4</v>
      </c>
      <c r="AG246" s="156" t="s">
        <v>557</v>
      </c>
      <c r="AH246" s="156">
        <v>3</v>
      </c>
      <c r="AI246" s="159">
        <v>1081.5</v>
      </c>
      <c r="AJ246" s="176">
        <v>1080.23</v>
      </c>
      <c r="AK246" s="176">
        <v>84</v>
      </c>
      <c r="AL246" s="176">
        <v>13</v>
      </c>
      <c r="AM246" s="176">
        <v>8</v>
      </c>
      <c r="AN246" s="133" t="s">
        <v>394</v>
      </c>
      <c r="AO246" s="134">
        <v>48.780487804878</v>
      </c>
      <c r="AP246" s="134">
        <v>0</v>
      </c>
      <c r="AQ246" s="134">
        <v>14.6341463414634</v>
      </c>
      <c r="AR246" s="134">
        <v>0</v>
      </c>
      <c r="AS246" s="134">
        <v>0.8130081300813</v>
      </c>
      <c r="AT246" s="134">
        <v>24.390243902439</v>
      </c>
      <c r="AU246" s="134">
        <v>0</v>
      </c>
      <c r="AV246" s="134">
        <v>11.3821138211382</v>
      </c>
      <c r="AW246" s="134">
        <v>0</v>
      </c>
      <c r="AX246" s="134">
        <v>0</v>
      </c>
      <c r="AY246" s="134">
        <v>0</v>
      </c>
      <c r="AZ246" s="188">
        <f t="shared" si="47"/>
        <v>15.4471544715447</v>
      </c>
      <c r="BA246" s="60">
        <f t="shared" si="48"/>
        <v>0.6333333333333333</v>
      </c>
      <c r="BB246" s="127">
        <f t="shared" si="54"/>
        <v>2.6333333333333333</v>
      </c>
      <c r="BC246" s="57">
        <f t="shared" si="41"/>
        <v>64.2276422764227</v>
      </c>
      <c r="BD246" s="127">
        <f t="shared" si="52"/>
        <v>2.508</v>
      </c>
      <c r="BE246" s="127">
        <f t="shared" si="42"/>
        <v>0</v>
      </c>
      <c r="BF246" s="128">
        <v>2.726</v>
      </c>
      <c r="BG246" s="128">
        <v>2.508</v>
      </c>
      <c r="BH246" s="33">
        <v>0.006</v>
      </c>
      <c r="BI246" s="2">
        <v>36.76</v>
      </c>
      <c r="BJ246" s="2">
        <v>36.8</v>
      </c>
      <c r="BK246" s="2">
        <f t="shared" si="49"/>
        <v>36.78</v>
      </c>
      <c r="BL246" s="2">
        <v>7.22</v>
      </c>
      <c r="BM246" s="2">
        <v>8.92</v>
      </c>
      <c r="BN246" s="7">
        <f t="shared" si="53"/>
        <v>5522.522522522522</v>
      </c>
      <c r="BO246" s="1">
        <f t="shared" si="43"/>
        <v>15054.396396396396</v>
      </c>
    </row>
    <row r="247" spans="1:67" ht="12" customHeight="1">
      <c r="A247" s="167" t="s">
        <v>153</v>
      </c>
      <c r="B247" s="116" t="s">
        <v>565</v>
      </c>
      <c r="C247" s="49">
        <v>1</v>
      </c>
      <c r="D247" s="49">
        <v>1</v>
      </c>
      <c r="E247" s="37">
        <v>1085</v>
      </c>
      <c r="F247" s="12">
        <v>0</v>
      </c>
      <c r="G247" s="1">
        <v>0</v>
      </c>
      <c r="H247" s="1">
        <v>0</v>
      </c>
      <c r="I247" s="1">
        <v>0</v>
      </c>
      <c r="J247" s="12">
        <v>0</v>
      </c>
      <c r="K247" s="1">
        <v>0</v>
      </c>
      <c r="L247" s="1">
        <v>0</v>
      </c>
      <c r="M247" s="12">
        <v>0</v>
      </c>
      <c r="N247" s="1">
        <v>5</v>
      </c>
      <c r="O247" s="12">
        <v>0</v>
      </c>
      <c r="P247" s="13">
        <v>0</v>
      </c>
      <c r="Q247" s="14">
        <v>0</v>
      </c>
      <c r="R247" s="8">
        <v>0</v>
      </c>
      <c r="S247" s="1">
        <v>0</v>
      </c>
      <c r="T247" s="17">
        <v>0</v>
      </c>
      <c r="U247" s="14">
        <v>5</v>
      </c>
      <c r="V247" s="11">
        <v>0</v>
      </c>
      <c r="W247" s="16">
        <v>5</v>
      </c>
      <c r="X247" s="17">
        <v>30</v>
      </c>
      <c r="Y247" s="13">
        <v>0</v>
      </c>
      <c r="Z247" s="15">
        <v>15</v>
      </c>
      <c r="AA247" s="16">
        <v>40</v>
      </c>
      <c r="AB247" s="1">
        <f>SUM(F247:AA247)</f>
        <v>100</v>
      </c>
      <c r="AC247" s="186"/>
      <c r="AD247" s="186"/>
      <c r="AE247" s="151"/>
      <c r="AF247" s="11">
        <v>4</v>
      </c>
      <c r="AG247" s="156" t="s">
        <v>557</v>
      </c>
      <c r="AH247" s="156">
        <v>3</v>
      </c>
      <c r="AI247" s="159">
        <v>1085</v>
      </c>
      <c r="AJ247" s="176">
        <v>1084.32</v>
      </c>
      <c r="AK247" s="176">
        <v>82</v>
      </c>
      <c r="AL247" s="176">
        <v>18</v>
      </c>
      <c r="AM247" s="176">
        <v>7</v>
      </c>
      <c r="AN247" s="114" t="s">
        <v>395</v>
      </c>
      <c r="AO247" s="135">
        <v>46.875</v>
      </c>
      <c r="AP247" s="135">
        <v>0</v>
      </c>
      <c r="AQ247" s="135">
        <v>16.40625</v>
      </c>
      <c r="AR247" s="135">
        <v>0</v>
      </c>
      <c r="AS247" s="135">
        <v>0</v>
      </c>
      <c r="AT247" s="135">
        <v>25</v>
      </c>
      <c r="AU247" s="135">
        <v>0</v>
      </c>
      <c r="AV247" s="135">
        <v>2.34375</v>
      </c>
      <c r="AW247" s="135">
        <v>7.8125</v>
      </c>
      <c r="AX247" s="135">
        <v>0.78125</v>
      </c>
      <c r="AY247" s="135">
        <v>0.78125</v>
      </c>
      <c r="AZ247" s="188">
        <f t="shared" si="47"/>
        <v>24.21875</v>
      </c>
      <c r="BA247" s="60">
        <f t="shared" si="48"/>
        <v>0.96875</v>
      </c>
      <c r="BB247" s="127">
        <f t="shared" si="54"/>
        <v>1.9285714285714286</v>
      </c>
      <c r="BC247" s="57">
        <f t="shared" si="41"/>
        <v>63.28125</v>
      </c>
      <c r="BD247" s="127">
        <f t="shared" si="52"/>
        <v>1.13875</v>
      </c>
      <c r="BE247" s="127">
        <f t="shared" si="42"/>
        <v>0.6860592755214051</v>
      </c>
      <c r="BF247" s="128">
        <v>2.722</v>
      </c>
      <c r="BG247" s="128">
        <v>1.92</v>
      </c>
      <c r="BH247" s="33">
        <v>0.002</v>
      </c>
      <c r="BI247" s="2">
        <v>24.33</v>
      </c>
      <c r="BJ247" s="2">
        <v>24.1</v>
      </c>
      <c r="BK247" s="2">
        <f t="shared" si="49"/>
        <v>24.215</v>
      </c>
      <c r="BL247" s="2">
        <v>4.62</v>
      </c>
      <c r="BM247" s="2">
        <v>5.97</v>
      </c>
      <c r="BN247" s="7">
        <f t="shared" si="53"/>
        <v>5964.285714285714</v>
      </c>
      <c r="BO247" s="1">
        <f t="shared" si="43"/>
        <v>16234.785714285712</v>
      </c>
    </row>
    <row r="248" spans="1:67" ht="12" customHeight="1">
      <c r="A248" s="167" t="s">
        <v>154</v>
      </c>
      <c r="B248" s="116" t="s">
        <v>565</v>
      </c>
      <c r="C248" s="49">
        <v>1</v>
      </c>
      <c r="D248" s="49">
        <v>1</v>
      </c>
      <c r="E248" s="37">
        <v>1088</v>
      </c>
      <c r="F248" s="12">
        <v>0</v>
      </c>
      <c r="G248" s="1">
        <v>0</v>
      </c>
      <c r="H248" s="1">
        <v>0</v>
      </c>
      <c r="I248" s="1">
        <v>0</v>
      </c>
      <c r="J248" s="12">
        <v>0</v>
      </c>
      <c r="K248" s="1">
        <v>0</v>
      </c>
      <c r="L248" s="1">
        <v>0</v>
      </c>
      <c r="M248" s="12">
        <v>0</v>
      </c>
      <c r="N248" s="1">
        <v>0</v>
      </c>
      <c r="O248" s="12">
        <v>0</v>
      </c>
      <c r="P248" s="13">
        <v>0</v>
      </c>
      <c r="Q248" s="14">
        <v>0</v>
      </c>
      <c r="R248" s="8">
        <v>0</v>
      </c>
      <c r="S248" s="1">
        <v>0</v>
      </c>
      <c r="T248" s="17">
        <v>100</v>
      </c>
      <c r="U248" s="14">
        <v>0</v>
      </c>
      <c r="V248" s="11">
        <v>0</v>
      </c>
      <c r="W248" s="16">
        <v>0</v>
      </c>
      <c r="X248" s="17">
        <v>0</v>
      </c>
      <c r="Y248" s="13">
        <v>0</v>
      </c>
      <c r="Z248" s="15">
        <v>0</v>
      </c>
      <c r="AA248" s="16">
        <v>0</v>
      </c>
      <c r="AB248" s="1">
        <f>SUM(F248:AA248)</f>
        <v>100</v>
      </c>
      <c r="AC248" s="186"/>
      <c r="AD248" s="186"/>
      <c r="AE248" s="151"/>
      <c r="AF248" s="11">
        <v>6</v>
      </c>
      <c r="AG248" s="156" t="s">
        <v>558</v>
      </c>
      <c r="AH248" s="156">
        <v>3</v>
      </c>
      <c r="AI248" s="159">
        <v>1088</v>
      </c>
      <c r="AJ248" s="176">
        <v>1087.93</v>
      </c>
      <c r="AK248" s="176">
        <v>87</v>
      </c>
      <c r="AL248" s="176">
        <v>16</v>
      </c>
      <c r="AM248" s="176">
        <v>4</v>
      </c>
      <c r="AN248" s="133" t="s">
        <v>396</v>
      </c>
      <c r="AO248" s="134">
        <v>54.1284403669724</v>
      </c>
      <c r="AP248" s="134">
        <v>0</v>
      </c>
      <c r="AQ248" s="134">
        <v>7.3394495412844</v>
      </c>
      <c r="AR248" s="134">
        <v>0</v>
      </c>
      <c r="AS248" s="134">
        <v>0.91743119266055</v>
      </c>
      <c r="AT248" s="134">
        <v>35.779816513761396</v>
      </c>
      <c r="AU248" s="134">
        <v>0</v>
      </c>
      <c r="AV248" s="134">
        <v>1.8348623853211</v>
      </c>
      <c r="AW248" s="134">
        <v>0</v>
      </c>
      <c r="AX248" s="134">
        <v>0</v>
      </c>
      <c r="AY248" s="134">
        <v>0</v>
      </c>
      <c r="AZ248" s="188">
        <f t="shared" si="47"/>
        <v>8.25688073394495</v>
      </c>
      <c r="BA248" s="60">
        <f t="shared" si="48"/>
        <v>0.23076923076923112</v>
      </c>
      <c r="BB248" s="127">
        <f t="shared" si="54"/>
        <v>1.743589743589745</v>
      </c>
      <c r="BC248" s="57">
        <f t="shared" si="41"/>
        <v>62.38532110091735</v>
      </c>
      <c r="BD248" s="127">
        <f t="shared" si="52"/>
        <v>1.456</v>
      </c>
      <c r="BE248" s="127">
        <f t="shared" si="42"/>
        <v>0</v>
      </c>
      <c r="BF248" s="128">
        <v>2.701</v>
      </c>
      <c r="BG248" s="128">
        <v>1.456</v>
      </c>
      <c r="BH248" s="33">
        <v>0.001</v>
      </c>
      <c r="BI248" s="2">
        <v>35.22</v>
      </c>
      <c r="BJ248" s="2">
        <v>35.06</v>
      </c>
      <c r="BK248" s="2">
        <f t="shared" si="49"/>
        <v>35.14</v>
      </c>
      <c r="BL248" s="2">
        <v>6.4</v>
      </c>
      <c r="BM248" s="2">
        <v>8.1</v>
      </c>
      <c r="BN248" s="7">
        <f t="shared" si="53"/>
        <v>6017.123287671233</v>
      </c>
      <c r="BO248" s="1">
        <f t="shared" si="43"/>
        <v>16252.25</v>
      </c>
    </row>
    <row r="249" spans="1:67" ht="12" customHeight="1">
      <c r="A249" s="168" t="s">
        <v>72</v>
      </c>
      <c r="B249" s="116" t="s">
        <v>566</v>
      </c>
      <c r="C249" s="49">
        <v>1</v>
      </c>
      <c r="D249" s="49">
        <v>1</v>
      </c>
      <c r="E249" s="37">
        <v>8.2</v>
      </c>
      <c r="F249" s="12">
        <v>60</v>
      </c>
      <c r="G249" s="1">
        <v>0</v>
      </c>
      <c r="H249" s="1">
        <v>0</v>
      </c>
      <c r="I249" s="1">
        <v>0</v>
      </c>
      <c r="J249" s="12"/>
      <c r="K249" s="1">
        <v>0</v>
      </c>
      <c r="L249" s="1">
        <v>0</v>
      </c>
      <c r="M249" s="12">
        <v>0</v>
      </c>
      <c r="N249" s="1">
        <v>0</v>
      </c>
      <c r="O249" s="20">
        <v>0</v>
      </c>
      <c r="P249" s="13">
        <v>0</v>
      </c>
      <c r="Q249" s="14">
        <v>2</v>
      </c>
      <c r="R249" s="8">
        <v>2</v>
      </c>
      <c r="S249" s="1">
        <v>0</v>
      </c>
      <c r="T249" s="17">
        <v>0</v>
      </c>
      <c r="U249" s="14"/>
      <c r="V249" s="11">
        <v>10</v>
      </c>
      <c r="W249" s="16">
        <v>0</v>
      </c>
      <c r="X249" s="17">
        <v>10</v>
      </c>
      <c r="Y249" s="13">
        <v>0</v>
      </c>
      <c r="Z249" s="15">
        <v>0</v>
      </c>
      <c r="AA249" s="16">
        <v>16</v>
      </c>
      <c r="AB249" s="1">
        <f>SUM(F249:AA249)</f>
        <v>100</v>
      </c>
      <c r="AC249" s="184">
        <v>0.25057006191381315</v>
      </c>
      <c r="AD249" s="184">
        <v>0.12177994730586952</v>
      </c>
      <c r="AE249" s="151"/>
      <c r="AF249" s="11">
        <v>5</v>
      </c>
      <c r="AG249" s="156" t="s">
        <v>543</v>
      </c>
      <c r="AH249" s="156">
        <v>3</v>
      </c>
      <c r="AI249" s="160">
        <v>8.2</v>
      </c>
      <c r="AJ249" s="37"/>
      <c r="AK249" s="14"/>
      <c r="AL249" s="14"/>
      <c r="AM249" s="14"/>
      <c r="AN249" s="126" t="s">
        <v>514</v>
      </c>
      <c r="AO249" s="127">
        <v>2.14285714285714</v>
      </c>
      <c r="AP249" s="127">
        <v>0</v>
      </c>
      <c r="AQ249" s="127">
        <v>67.14285714285711</v>
      </c>
      <c r="AR249" s="127">
        <v>0</v>
      </c>
      <c r="AS249" s="127">
        <v>3.57142857142857</v>
      </c>
      <c r="AT249" s="127">
        <v>22.8571428571428</v>
      </c>
      <c r="AU249" s="127">
        <v>0</v>
      </c>
      <c r="AV249" s="127">
        <v>0</v>
      </c>
      <c r="AW249" s="127">
        <v>2.85714285714285</v>
      </c>
      <c r="AX249" s="127">
        <v>1.42857142857142</v>
      </c>
      <c r="AY249" s="127">
        <v>0</v>
      </c>
      <c r="AZ249" s="188">
        <f t="shared" si="47"/>
        <v>73.57142857142853</v>
      </c>
      <c r="BA249" s="60">
        <f t="shared" si="48"/>
        <v>3.2187500000000058</v>
      </c>
      <c r="BB249" s="127">
        <f aca="true" t="shared" si="55" ref="BB249:BB276">(AO249+AP249+AQ249+AS249)/(AT249+AU249+AW249)</f>
        <v>2.833333333333339</v>
      </c>
      <c r="BC249" s="57">
        <f t="shared" si="41"/>
        <v>72.85714285714282</v>
      </c>
      <c r="BD249" s="127">
        <f t="shared" si="52"/>
        <v>4.528387998367785</v>
      </c>
      <c r="BE249" s="127">
        <f t="shared" si="42"/>
        <v>0.3154701913984259</v>
      </c>
      <c r="BF249" s="27">
        <v>2.7165872080880282</v>
      </c>
      <c r="BG249" s="27">
        <v>5.956959426939205</v>
      </c>
      <c r="BH249" s="27">
        <v>0.04564379052575936</v>
      </c>
      <c r="BI249" s="2">
        <v>41.1</v>
      </c>
      <c r="BJ249" s="2">
        <v>41.01</v>
      </c>
      <c r="BK249" s="2">
        <f aca="true" t="shared" si="56" ref="BK249:BK259">(BI249+BJ249)/2</f>
        <v>41.055</v>
      </c>
      <c r="BL249" s="2">
        <v>7.7</v>
      </c>
      <c r="BM249" s="2">
        <v>9.1</v>
      </c>
      <c r="BN249" s="7">
        <f t="shared" si="53"/>
        <v>5749.999999999999</v>
      </c>
      <c r="BO249" s="1">
        <f aca="true" t="shared" si="57" ref="BO249:BO276">BN249*BF249</f>
        <v>15620.37644650616</v>
      </c>
    </row>
    <row r="250" spans="1:67" ht="12" customHeight="1">
      <c r="A250" s="168" t="s">
        <v>73</v>
      </c>
      <c r="B250" s="116" t="s">
        <v>566</v>
      </c>
      <c r="C250" s="49">
        <v>1</v>
      </c>
      <c r="D250" s="49">
        <v>1</v>
      </c>
      <c r="E250" s="37">
        <v>9.1</v>
      </c>
      <c r="F250" s="12">
        <v>60</v>
      </c>
      <c r="G250" s="1">
        <v>0</v>
      </c>
      <c r="H250" s="1">
        <v>0</v>
      </c>
      <c r="I250" s="1">
        <v>0</v>
      </c>
      <c r="J250" s="12">
        <v>15</v>
      </c>
      <c r="K250" s="1">
        <v>0</v>
      </c>
      <c r="L250" s="1">
        <v>0</v>
      </c>
      <c r="M250" s="12">
        <v>0</v>
      </c>
      <c r="N250" s="1">
        <v>0</v>
      </c>
      <c r="O250" s="20">
        <v>0</v>
      </c>
      <c r="P250" s="13">
        <v>0</v>
      </c>
      <c r="Q250" s="14">
        <v>0</v>
      </c>
      <c r="R250" s="8">
        <v>0</v>
      </c>
      <c r="S250" s="1">
        <v>0</v>
      </c>
      <c r="T250" s="17">
        <v>0</v>
      </c>
      <c r="U250" s="14"/>
      <c r="V250" s="11">
        <v>10</v>
      </c>
      <c r="W250" s="16">
        <v>0</v>
      </c>
      <c r="X250" s="17">
        <v>10</v>
      </c>
      <c r="Y250" s="13">
        <v>0</v>
      </c>
      <c r="Z250" s="15">
        <v>0</v>
      </c>
      <c r="AA250" s="16">
        <v>5</v>
      </c>
      <c r="AB250" s="1">
        <f>SUM(F250:AA250)</f>
        <v>100</v>
      </c>
      <c r="AC250" s="184">
        <v>0.2684487855836632</v>
      </c>
      <c r="AD250" s="184">
        <v>0.19658043363697233</v>
      </c>
      <c r="AE250" s="151"/>
      <c r="AF250" s="11">
        <v>5</v>
      </c>
      <c r="AG250" s="156" t="s">
        <v>543</v>
      </c>
      <c r="AH250" s="156">
        <v>3</v>
      </c>
      <c r="AI250" s="160">
        <v>9.1</v>
      </c>
      <c r="AJ250" s="37"/>
      <c r="AK250" s="14"/>
      <c r="AL250" s="14"/>
      <c r="AM250" s="14"/>
      <c r="AN250" s="130" t="s">
        <v>515</v>
      </c>
      <c r="AO250" s="202">
        <v>15.7894736842105</v>
      </c>
      <c r="AP250" s="202">
        <v>0</v>
      </c>
      <c r="AQ250" s="202">
        <v>63.1578947368421</v>
      </c>
      <c r="AR250" s="202">
        <v>0</v>
      </c>
      <c r="AS250" s="202">
        <v>0</v>
      </c>
      <c r="AT250" s="202">
        <v>18.796992481203002</v>
      </c>
      <c r="AU250" s="202">
        <v>0</v>
      </c>
      <c r="AV250" s="202">
        <v>0</v>
      </c>
      <c r="AW250" s="202">
        <v>0.75187969924812</v>
      </c>
      <c r="AX250" s="202">
        <v>1.50375939849624</v>
      </c>
      <c r="AY250" s="202">
        <v>0</v>
      </c>
      <c r="AZ250" s="203">
        <f t="shared" si="47"/>
        <v>63.909774436090224</v>
      </c>
      <c r="BA250" s="204">
        <f t="shared" si="48"/>
        <v>3.400000000000001</v>
      </c>
      <c r="BB250" s="202">
        <f t="shared" si="55"/>
        <v>4.038461538461537</v>
      </c>
      <c r="BC250" s="205">
        <f t="shared" si="41"/>
        <v>78.9473684210526</v>
      </c>
      <c r="BD250" s="202">
        <f t="shared" si="52"/>
        <v>8.630396792474286</v>
      </c>
      <c r="BE250" s="202">
        <f t="shared" si="42"/>
        <v>0.17423989124202488</v>
      </c>
      <c r="BF250" s="206">
        <v>2.742214158684388</v>
      </c>
      <c r="BG250" s="138">
        <v>10.134156190970526</v>
      </c>
      <c r="BH250" s="27">
        <v>0.08882161810218683</v>
      </c>
      <c r="BI250" s="2">
        <v>40.02</v>
      </c>
      <c r="BJ250" s="2">
        <v>40</v>
      </c>
      <c r="BK250" s="2">
        <f t="shared" si="56"/>
        <v>40.010000000000005</v>
      </c>
      <c r="BL250" s="2">
        <v>7.67</v>
      </c>
      <c r="BM250" s="2">
        <v>9.42</v>
      </c>
      <c r="BN250" s="7">
        <f t="shared" si="53"/>
        <v>5627.285513361464</v>
      </c>
      <c r="BO250" s="1">
        <f t="shared" si="57"/>
        <v>15431.222009699351</v>
      </c>
    </row>
    <row r="251" spans="1:67" ht="12" customHeight="1">
      <c r="A251" s="168" t="s">
        <v>74</v>
      </c>
      <c r="B251" s="116" t="s">
        <v>566</v>
      </c>
      <c r="C251" s="49">
        <v>1</v>
      </c>
      <c r="D251" s="49">
        <v>1</v>
      </c>
      <c r="E251" s="37">
        <v>14.3</v>
      </c>
      <c r="F251" s="12">
        <v>30</v>
      </c>
      <c r="G251" s="1">
        <v>0</v>
      </c>
      <c r="H251" s="1">
        <v>0</v>
      </c>
      <c r="I251" s="1">
        <v>0</v>
      </c>
      <c r="J251" s="12">
        <v>0</v>
      </c>
      <c r="K251" s="1">
        <v>0</v>
      </c>
      <c r="L251" s="1">
        <v>0</v>
      </c>
      <c r="M251" s="12">
        <v>0</v>
      </c>
      <c r="N251" s="1">
        <v>0</v>
      </c>
      <c r="O251" s="20">
        <v>0</v>
      </c>
      <c r="P251" s="13">
        <v>0</v>
      </c>
      <c r="Q251" s="14">
        <v>0</v>
      </c>
      <c r="R251" s="8">
        <v>0</v>
      </c>
      <c r="S251" s="1">
        <v>0</v>
      </c>
      <c r="T251" s="17">
        <v>0</v>
      </c>
      <c r="U251" s="14">
        <v>5</v>
      </c>
      <c r="V251" s="11">
        <v>10</v>
      </c>
      <c r="W251" s="16">
        <v>0</v>
      </c>
      <c r="X251" s="17">
        <v>30</v>
      </c>
      <c r="Y251" s="13">
        <v>0</v>
      </c>
      <c r="Z251" s="15">
        <v>10</v>
      </c>
      <c r="AA251" s="16">
        <v>15</v>
      </c>
      <c r="AB251" s="1">
        <f>SUM(F251:AA251)</f>
        <v>100</v>
      </c>
      <c r="AC251" s="184">
        <v>0.9793270848088876</v>
      </c>
      <c r="AD251" s="184">
        <v>0.4674729604055242</v>
      </c>
      <c r="AE251" s="151"/>
      <c r="AF251" s="11">
        <v>5</v>
      </c>
      <c r="AG251" s="156" t="s">
        <v>542</v>
      </c>
      <c r="AH251" s="156">
        <v>3</v>
      </c>
      <c r="AI251" s="160">
        <v>14.3</v>
      </c>
      <c r="AJ251" s="37"/>
      <c r="AK251" s="14"/>
      <c r="AL251" s="14"/>
      <c r="AM251" s="14"/>
      <c r="AN251" s="207" t="s">
        <v>516</v>
      </c>
      <c r="AO251" s="208">
        <v>0</v>
      </c>
      <c r="AP251" s="208">
        <v>0</v>
      </c>
      <c r="AQ251" s="208">
        <v>71.86</v>
      </c>
      <c r="AR251" s="208">
        <v>0</v>
      </c>
      <c r="AS251" s="208">
        <v>5</v>
      </c>
      <c r="AT251" s="208">
        <v>20.31</v>
      </c>
      <c r="AU251" s="208">
        <v>0</v>
      </c>
      <c r="AV251" s="208">
        <v>0</v>
      </c>
      <c r="AW251" s="208">
        <v>1.43</v>
      </c>
      <c r="AX251" s="208">
        <v>1.3986013986013899</v>
      </c>
      <c r="AY251" s="208">
        <v>0</v>
      </c>
      <c r="AZ251" s="203">
        <f t="shared" si="47"/>
        <v>78.29</v>
      </c>
      <c r="BA251" s="204">
        <f t="shared" si="48"/>
        <v>3.854751354012802</v>
      </c>
      <c r="BB251" s="202">
        <v>3.53541858325667</v>
      </c>
      <c r="BC251" s="205">
        <v>76.86</v>
      </c>
      <c r="BD251" s="202">
        <v>2.8325033486866205</v>
      </c>
      <c r="BE251" s="202">
        <v>0.4937686655339333</v>
      </c>
      <c r="BF251" s="206">
        <v>2.7134780884265037</v>
      </c>
      <c r="BG251" s="27">
        <v>4.23110474728801</v>
      </c>
      <c r="BH251" s="27">
        <v>0.03015148037249892</v>
      </c>
      <c r="BI251" s="2">
        <v>31.47</v>
      </c>
      <c r="BJ251" s="2">
        <v>31.48</v>
      </c>
      <c r="BK251" s="2">
        <f t="shared" si="56"/>
        <v>31.475</v>
      </c>
      <c r="BL251" s="2">
        <v>6.02</v>
      </c>
      <c r="BM251" s="2">
        <v>7.47</v>
      </c>
      <c r="BN251" s="7">
        <f t="shared" si="53"/>
        <v>5764.652014652015</v>
      </c>
      <c r="BO251" s="1">
        <f t="shared" si="57"/>
        <v>15642.256929161944</v>
      </c>
    </row>
    <row r="252" spans="1:67" ht="12" customHeight="1">
      <c r="A252" s="168" t="s">
        <v>75</v>
      </c>
      <c r="B252" s="116" t="s">
        <v>566</v>
      </c>
      <c r="C252" s="49">
        <v>1</v>
      </c>
      <c r="D252" s="49">
        <v>1</v>
      </c>
      <c r="E252" s="37">
        <v>17.4</v>
      </c>
      <c r="F252" s="12">
        <v>60</v>
      </c>
      <c r="G252" s="1">
        <v>0</v>
      </c>
      <c r="H252" s="1">
        <v>0</v>
      </c>
      <c r="I252" s="1">
        <v>0</v>
      </c>
      <c r="J252" s="12"/>
      <c r="K252" s="1">
        <v>0</v>
      </c>
      <c r="L252" s="1">
        <v>0</v>
      </c>
      <c r="M252" s="12">
        <v>0</v>
      </c>
      <c r="N252" s="1">
        <v>0</v>
      </c>
      <c r="O252" s="20">
        <v>0</v>
      </c>
      <c r="P252" s="13">
        <v>0</v>
      </c>
      <c r="Q252" s="14">
        <v>0</v>
      </c>
      <c r="R252" s="8">
        <v>0</v>
      </c>
      <c r="S252" s="1">
        <v>0</v>
      </c>
      <c r="T252" s="17">
        <v>0</v>
      </c>
      <c r="U252" s="14">
        <v>0</v>
      </c>
      <c r="V252" s="11">
        <v>10</v>
      </c>
      <c r="W252" s="16">
        <v>0</v>
      </c>
      <c r="X252" s="17">
        <v>10</v>
      </c>
      <c r="Y252" s="13">
        <v>0</v>
      </c>
      <c r="Z252" s="15">
        <v>10</v>
      </c>
      <c r="AA252" s="16">
        <v>10</v>
      </c>
      <c r="AB252" s="1">
        <f>SUM(F252:AA252)</f>
        <v>100</v>
      </c>
      <c r="AC252" s="184">
        <v>0.5069602277071784</v>
      </c>
      <c r="AD252" s="184">
        <v>0.161398528820627</v>
      </c>
      <c r="AE252" s="151"/>
      <c r="AF252" s="11">
        <v>5</v>
      </c>
      <c r="AG252" s="156" t="s">
        <v>543</v>
      </c>
      <c r="AH252" s="156">
        <v>3</v>
      </c>
      <c r="AI252" s="160">
        <v>17.4</v>
      </c>
      <c r="AJ252" s="37"/>
      <c r="AK252" s="14"/>
      <c r="AL252" s="14"/>
      <c r="AM252" s="14"/>
      <c r="AN252" s="130" t="s">
        <v>517</v>
      </c>
      <c r="AO252" s="202">
        <v>8.21917808219178</v>
      </c>
      <c r="AP252" s="202">
        <v>0</v>
      </c>
      <c r="AQ252" s="202">
        <v>68.4931506849315</v>
      </c>
      <c r="AR252" s="202">
        <v>0</v>
      </c>
      <c r="AS252" s="202">
        <v>0</v>
      </c>
      <c r="AT252" s="202">
        <v>19.1780821917808</v>
      </c>
      <c r="AU252" s="202">
        <v>0</v>
      </c>
      <c r="AV252" s="202">
        <v>0</v>
      </c>
      <c r="AW252" s="202">
        <v>2.73972602739726</v>
      </c>
      <c r="AX252" s="202">
        <v>1.36986301369863</v>
      </c>
      <c r="AY252" s="202">
        <v>0</v>
      </c>
      <c r="AZ252" s="203">
        <f t="shared" si="47"/>
        <v>71.23287671232876</v>
      </c>
      <c r="BA252" s="204">
        <f t="shared" si="48"/>
        <v>3.7142857142857184</v>
      </c>
      <c r="BB252" s="202">
        <f t="shared" si="55"/>
        <v>3.500000000000003</v>
      </c>
      <c r="BC252" s="205">
        <f t="shared" si="41"/>
        <v>76.71232876712328</v>
      </c>
      <c r="BD252" s="202">
        <f t="shared" si="52"/>
        <v>4.748282949042291</v>
      </c>
      <c r="BE252" s="202">
        <f t="shared" si="42"/>
        <v>0.28849650039809144</v>
      </c>
      <c r="BF252" s="206">
        <v>2.7084219434969055</v>
      </c>
      <c r="BG252" s="27">
        <v>6.118145962740921</v>
      </c>
      <c r="BH252" s="27">
        <v>0.03768817098054434</v>
      </c>
      <c r="BI252" s="2">
        <v>40.04</v>
      </c>
      <c r="BJ252" s="2">
        <v>40.05</v>
      </c>
      <c r="BK252" s="2">
        <f t="shared" si="56"/>
        <v>40.045</v>
      </c>
      <c r="BL252" s="2">
        <v>7.9</v>
      </c>
      <c r="BM252" s="2">
        <v>9.47</v>
      </c>
      <c r="BN252" s="7">
        <f t="shared" si="53"/>
        <v>5455.722070844688</v>
      </c>
      <c r="BO252" s="1">
        <f t="shared" si="57"/>
        <v>14776.39737429613</v>
      </c>
    </row>
    <row r="253" spans="1:67" ht="12" customHeight="1">
      <c r="A253" s="168" t="s">
        <v>76</v>
      </c>
      <c r="B253" s="116" t="s">
        <v>566</v>
      </c>
      <c r="C253" s="49">
        <v>1</v>
      </c>
      <c r="D253" s="49">
        <v>1</v>
      </c>
      <c r="E253" s="37">
        <v>23.9</v>
      </c>
      <c r="F253" s="12">
        <v>25</v>
      </c>
      <c r="G253" s="1">
        <v>0</v>
      </c>
      <c r="H253" s="1">
        <v>0</v>
      </c>
      <c r="I253" s="1">
        <v>0</v>
      </c>
      <c r="J253" s="12"/>
      <c r="K253" s="1">
        <v>0</v>
      </c>
      <c r="L253" s="1">
        <v>0</v>
      </c>
      <c r="M253" s="12">
        <v>0</v>
      </c>
      <c r="N253" s="1">
        <v>0</v>
      </c>
      <c r="O253" s="20">
        <v>0</v>
      </c>
      <c r="P253" s="13">
        <v>0</v>
      </c>
      <c r="Q253" s="14">
        <v>0</v>
      </c>
      <c r="R253" s="8">
        <v>0</v>
      </c>
      <c r="S253" s="1">
        <v>0</v>
      </c>
      <c r="T253" s="17">
        <v>0</v>
      </c>
      <c r="U253" s="14">
        <v>5</v>
      </c>
      <c r="V253" s="11">
        <v>10</v>
      </c>
      <c r="W253" s="16">
        <v>0</v>
      </c>
      <c r="X253" s="17">
        <v>30</v>
      </c>
      <c r="Y253" s="13">
        <v>0</v>
      </c>
      <c r="Z253" s="15">
        <v>15</v>
      </c>
      <c r="AA253" s="16">
        <v>15</v>
      </c>
      <c r="AB253" s="1">
        <f>SUM(F253:AA253)</f>
        <v>100</v>
      </c>
      <c r="AC253" s="184">
        <v>0.453040612974449</v>
      </c>
      <c r="AD253" s="184">
        <v>0.33016773358983487</v>
      </c>
      <c r="AE253" s="151"/>
      <c r="AF253" s="11">
        <v>5</v>
      </c>
      <c r="AG253" s="156" t="s">
        <v>542</v>
      </c>
      <c r="AH253" s="156">
        <v>3</v>
      </c>
      <c r="AI253" s="160">
        <v>23.9</v>
      </c>
      <c r="AJ253" s="37"/>
      <c r="AK253" s="14"/>
      <c r="AL253" s="14"/>
      <c r="AM253" s="14"/>
      <c r="AN253" s="130" t="s">
        <v>518</v>
      </c>
      <c r="AO253" s="202">
        <v>6.862745098039209</v>
      </c>
      <c r="AP253" s="202">
        <v>0</v>
      </c>
      <c r="AQ253" s="202">
        <v>63.725490196078404</v>
      </c>
      <c r="AR253" s="202">
        <v>0</v>
      </c>
      <c r="AS253" s="202">
        <v>4.90196078431372</v>
      </c>
      <c r="AT253" s="202">
        <v>17.6470588235294</v>
      </c>
      <c r="AU253" s="202">
        <v>0</v>
      </c>
      <c r="AV253" s="202">
        <v>0</v>
      </c>
      <c r="AW253" s="202">
        <v>6.862745098039209</v>
      </c>
      <c r="AX253" s="202">
        <v>0</v>
      </c>
      <c r="AY253" s="202">
        <v>0</v>
      </c>
      <c r="AZ253" s="203">
        <f t="shared" si="47"/>
        <v>75.49019607843134</v>
      </c>
      <c r="BA253" s="204">
        <f t="shared" si="48"/>
        <v>4.277777777777779</v>
      </c>
      <c r="BB253" s="202">
        <f t="shared" si="55"/>
        <v>3.0800000000000005</v>
      </c>
      <c r="BC253" s="205">
        <f t="shared" si="41"/>
        <v>75.49019607843132</v>
      </c>
      <c r="BD253" s="202">
        <f t="shared" si="52"/>
        <v>10.232464910504476</v>
      </c>
      <c r="BE253" s="202">
        <f t="shared" si="42"/>
        <v>0</v>
      </c>
      <c r="BF253" s="206">
        <v>2.698296483134464</v>
      </c>
      <c r="BG253" s="138">
        <v>10.232464910504476</v>
      </c>
      <c r="BH253" s="27">
        <v>0.1352897051077397</v>
      </c>
      <c r="BI253" s="2">
        <v>37.38</v>
      </c>
      <c r="BJ253" s="2">
        <v>37.34</v>
      </c>
      <c r="BK253" s="2">
        <f t="shared" si="56"/>
        <v>37.36</v>
      </c>
      <c r="BL253" s="2">
        <v>8.15</v>
      </c>
      <c r="BM253" s="2">
        <v>9.6</v>
      </c>
      <c r="BN253" s="7">
        <f t="shared" si="53"/>
        <v>4922.266139657444</v>
      </c>
      <c r="BO253" s="1">
        <f t="shared" si="57"/>
        <v>13281.733413689535</v>
      </c>
    </row>
    <row r="254" spans="1:67" ht="12" customHeight="1">
      <c r="A254" s="168" t="s">
        <v>80</v>
      </c>
      <c r="B254" s="116" t="s">
        <v>566</v>
      </c>
      <c r="C254" s="49">
        <v>1</v>
      </c>
      <c r="D254" s="49">
        <v>1</v>
      </c>
      <c r="E254" s="37">
        <v>30.55</v>
      </c>
      <c r="F254" s="12">
        <v>0</v>
      </c>
      <c r="G254" s="1">
        <v>0</v>
      </c>
      <c r="H254" s="1">
        <v>0</v>
      </c>
      <c r="I254" s="1">
        <v>0</v>
      </c>
      <c r="J254" s="12">
        <v>0</v>
      </c>
      <c r="K254" s="1">
        <v>0</v>
      </c>
      <c r="L254" s="1">
        <v>0</v>
      </c>
      <c r="M254" s="12">
        <v>60</v>
      </c>
      <c r="N254" s="1">
        <v>35</v>
      </c>
      <c r="O254" s="20">
        <v>0</v>
      </c>
      <c r="P254" s="13">
        <v>0</v>
      </c>
      <c r="Q254" s="14">
        <v>0</v>
      </c>
      <c r="R254" s="8">
        <v>0</v>
      </c>
      <c r="S254" s="1">
        <v>0</v>
      </c>
      <c r="T254" s="17">
        <v>0</v>
      </c>
      <c r="U254" s="14">
        <v>0</v>
      </c>
      <c r="V254" s="11">
        <v>5</v>
      </c>
      <c r="W254" s="16">
        <v>0</v>
      </c>
      <c r="X254" s="17">
        <v>0</v>
      </c>
      <c r="Y254" s="13">
        <v>0</v>
      </c>
      <c r="Z254" s="15">
        <v>0</v>
      </c>
      <c r="AA254" s="16">
        <v>0</v>
      </c>
      <c r="AB254" s="1">
        <f>SUM(F254:AA254)</f>
        <v>100</v>
      </c>
      <c r="AC254" s="4"/>
      <c r="AD254" s="4"/>
      <c r="AE254" s="151"/>
      <c r="AF254" s="11">
        <v>4</v>
      </c>
      <c r="AG254" s="151" t="s">
        <v>555</v>
      </c>
      <c r="AH254" s="156">
        <v>2</v>
      </c>
      <c r="AI254" s="160">
        <v>30.55</v>
      </c>
      <c r="AJ254" s="37"/>
      <c r="AK254" s="14"/>
      <c r="AL254" s="14"/>
      <c r="AM254" s="14"/>
      <c r="AN254" s="126" t="s">
        <v>519</v>
      </c>
      <c r="AO254" s="127">
        <v>64.3564356435643</v>
      </c>
      <c r="AP254" s="127">
        <v>0</v>
      </c>
      <c r="AQ254" s="127">
        <v>19.801980198019802</v>
      </c>
      <c r="AR254" s="127">
        <v>0</v>
      </c>
      <c r="AS254" s="127">
        <v>1.98019801980198</v>
      </c>
      <c r="AT254" s="127">
        <v>11.8811881188118</v>
      </c>
      <c r="AU254" s="127">
        <v>0</v>
      </c>
      <c r="AV254" s="127">
        <v>0</v>
      </c>
      <c r="AW254" s="127">
        <v>1.98019801980198</v>
      </c>
      <c r="AX254" s="127">
        <v>0</v>
      </c>
      <c r="AY254" s="127">
        <v>0</v>
      </c>
      <c r="AZ254" s="188">
        <f t="shared" si="47"/>
        <v>23.76237623762376</v>
      </c>
      <c r="BA254" s="60">
        <f t="shared" si="48"/>
        <v>2.0000000000000133</v>
      </c>
      <c r="BB254" s="127">
        <f t="shared" si="55"/>
        <v>6.214285714285746</v>
      </c>
      <c r="BC254" s="57">
        <f t="shared" si="41"/>
        <v>86.13861386138608</v>
      </c>
      <c r="BD254" s="127">
        <f t="shared" si="52"/>
        <v>4.514351940903763</v>
      </c>
      <c r="BE254" s="127">
        <f t="shared" si="42"/>
        <v>0</v>
      </c>
      <c r="BF254" s="27">
        <v>2.7077374700222347</v>
      </c>
      <c r="BG254" s="27">
        <v>4.514351940903763</v>
      </c>
      <c r="BH254" s="27">
        <v>0.02121715780307984</v>
      </c>
      <c r="BI254" s="2">
        <v>39.88</v>
      </c>
      <c r="BJ254" s="2">
        <v>40.11</v>
      </c>
      <c r="BK254" s="2">
        <f t="shared" si="56"/>
        <v>39.995000000000005</v>
      </c>
      <c r="BL254" s="2">
        <v>7.35</v>
      </c>
      <c r="BM254" s="2">
        <v>9</v>
      </c>
      <c r="BN254" s="7">
        <f t="shared" si="53"/>
        <v>5890.279823269515</v>
      </c>
      <c r="BO254" s="1">
        <f t="shared" si="57"/>
        <v>15949.331386382812</v>
      </c>
    </row>
    <row r="255" spans="1:67" ht="12" customHeight="1">
      <c r="A255" s="168" t="s">
        <v>81</v>
      </c>
      <c r="B255" s="116" t="s">
        <v>566</v>
      </c>
      <c r="C255" s="49">
        <v>1</v>
      </c>
      <c r="D255" s="49">
        <v>1</v>
      </c>
      <c r="E255" s="37">
        <v>36.8</v>
      </c>
      <c r="F255" s="12">
        <v>0</v>
      </c>
      <c r="G255" s="1">
        <v>0</v>
      </c>
      <c r="H255" s="1">
        <v>0</v>
      </c>
      <c r="I255" s="1">
        <v>0</v>
      </c>
      <c r="J255" s="12">
        <v>40</v>
      </c>
      <c r="K255" s="1">
        <v>0</v>
      </c>
      <c r="L255" s="1">
        <v>0</v>
      </c>
      <c r="M255" s="12">
        <v>40</v>
      </c>
      <c r="N255" s="1">
        <v>20</v>
      </c>
      <c r="O255" s="20">
        <v>0</v>
      </c>
      <c r="P255" s="13">
        <v>0</v>
      </c>
      <c r="Q255" s="14">
        <v>0</v>
      </c>
      <c r="R255" s="8">
        <v>0</v>
      </c>
      <c r="S255" s="1">
        <v>0</v>
      </c>
      <c r="T255" s="17">
        <v>0</v>
      </c>
      <c r="U255" s="14">
        <v>0</v>
      </c>
      <c r="V255" s="11">
        <v>0</v>
      </c>
      <c r="W255" s="16">
        <v>0</v>
      </c>
      <c r="X255" s="17">
        <v>0</v>
      </c>
      <c r="Y255" s="13">
        <v>0</v>
      </c>
      <c r="Z255" s="15">
        <v>0</v>
      </c>
      <c r="AA255" s="16">
        <v>0</v>
      </c>
      <c r="AB255" s="1">
        <f>SUM(F255:AA255)</f>
        <v>100</v>
      </c>
      <c r="AC255" s="4"/>
      <c r="AD255" s="4"/>
      <c r="AE255" s="151"/>
      <c r="AF255" s="11">
        <v>4</v>
      </c>
      <c r="AG255" s="16" t="s">
        <v>546</v>
      </c>
      <c r="AH255" s="156">
        <v>4</v>
      </c>
      <c r="AI255" s="160">
        <v>36.8</v>
      </c>
      <c r="AJ255" s="37"/>
      <c r="AK255" s="14"/>
      <c r="AL255" s="14"/>
      <c r="AM255" s="14"/>
      <c r="AN255" s="126" t="s">
        <v>520</v>
      </c>
      <c r="AO255" s="127">
        <v>56</v>
      </c>
      <c r="AP255" s="127">
        <v>0</v>
      </c>
      <c r="AQ255" s="127">
        <v>30</v>
      </c>
      <c r="AR255" s="127">
        <v>0</v>
      </c>
      <c r="AS255" s="127">
        <v>5</v>
      </c>
      <c r="AT255" s="127">
        <v>8</v>
      </c>
      <c r="AU255" s="127">
        <v>1</v>
      </c>
      <c r="AV255" s="127">
        <v>0</v>
      </c>
      <c r="AW255" s="127">
        <v>0</v>
      </c>
      <c r="AX255" s="127">
        <v>0</v>
      </c>
      <c r="AY255" s="127">
        <v>0</v>
      </c>
      <c r="AZ255" s="188">
        <f t="shared" si="47"/>
        <v>35</v>
      </c>
      <c r="BA255" s="60">
        <f t="shared" si="48"/>
        <v>4.375</v>
      </c>
      <c r="BB255" s="127">
        <f t="shared" si="55"/>
        <v>10.11111111111111</v>
      </c>
      <c r="BC255" s="57">
        <f t="shared" si="41"/>
        <v>91</v>
      </c>
      <c r="BD255" s="127">
        <f t="shared" si="52"/>
        <v>5.887480292877641</v>
      </c>
      <c r="BE255" s="127">
        <f t="shared" si="42"/>
        <v>0</v>
      </c>
      <c r="BF255" s="27">
        <v>2.715937761871779</v>
      </c>
      <c r="BG255" s="27">
        <v>5.887480292877641</v>
      </c>
      <c r="BH255" s="27">
        <v>0.027075695009021013</v>
      </c>
      <c r="BI255" s="2">
        <v>42.31</v>
      </c>
      <c r="BJ255" s="2">
        <v>42.36</v>
      </c>
      <c r="BK255" s="2">
        <f t="shared" si="56"/>
        <v>42.335</v>
      </c>
      <c r="BL255" s="2">
        <v>8.27</v>
      </c>
      <c r="BM255" s="2">
        <v>9.75</v>
      </c>
      <c r="BN255" s="7">
        <f t="shared" si="53"/>
        <v>5490.920881971467</v>
      </c>
      <c r="BO255" s="1">
        <f t="shared" si="57"/>
        <v>14912.999370796599</v>
      </c>
    </row>
    <row r="256" spans="1:67" ht="12" customHeight="1">
      <c r="A256" s="168" t="s">
        <v>82</v>
      </c>
      <c r="B256" s="116" t="s">
        <v>566</v>
      </c>
      <c r="C256" s="49">
        <v>1</v>
      </c>
      <c r="D256" s="49">
        <v>1</v>
      </c>
      <c r="E256" s="37">
        <v>37.7</v>
      </c>
      <c r="F256" s="12">
        <v>0</v>
      </c>
      <c r="G256" s="1">
        <v>0</v>
      </c>
      <c r="H256" s="1">
        <v>0</v>
      </c>
      <c r="I256" s="1">
        <v>0</v>
      </c>
      <c r="J256" s="12">
        <v>0</v>
      </c>
      <c r="K256" s="1">
        <v>0</v>
      </c>
      <c r="L256" s="1">
        <v>5</v>
      </c>
      <c r="M256" s="12">
        <v>70</v>
      </c>
      <c r="N256" s="1">
        <v>0</v>
      </c>
      <c r="O256" s="20">
        <v>0</v>
      </c>
      <c r="P256" s="13">
        <v>0</v>
      </c>
      <c r="Q256" s="14">
        <v>0</v>
      </c>
      <c r="R256" s="8">
        <v>0</v>
      </c>
      <c r="S256" s="1">
        <v>0</v>
      </c>
      <c r="T256" s="17">
        <v>5</v>
      </c>
      <c r="U256" s="14">
        <v>0</v>
      </c>
      <c r="V256" s="11">
        <v>5</v>
      </c>
      <c r="W256" s="16">
        <v>15</v>
      </c>
      <c r="X256" s="17">
        <v>0</v>
      </c>
      <c r="Y256" s="13">
        <v>0</v>
      </c>
      <c r="Z256" s="15">
        <v>0</v>
      </c>
      <c r="AA256" s="16">
        <v>0</v>
      </c>
      <c r="AB256" s="1">
        <f>SUM(F256:AA256)</f>
        <v>100</v>
      </c>
      <c r="AC256" s="4"/>
      <c r="AD256" s="4"/>
      <c r="AE256" s="151"/>
      <c r="AF256" s="11">
        <v>4</v>
      </c>
      <c r="AG256" s="16" t="s">
        <v>548</v>
      </c>
      <c r="AH256" s="156">
        <v>4</v>
      </c>
      <c r="AI256" s="160">
        <v>37.7</v>
      </c>
      <c r="AJ256" s="37"/>
      <c r="AK256" s="14"/>
      <c r="AL256" s="14"/>
      <c r="AM256" s="14"/>
      <c r="AN256" s="126" t="s">
        <v>521</v>
      </c>
      <c r="AO256" s="127">
        <v>32.3529411764705</v>
      </c>
      <c r="AP256" s="127">
        <v>0</v>
      </c>
      <c r="AQ256" s="127">
        <v>53.9215686274509</v>
      </c>
      <c r="AR256" s="127">
        <v>0</v>
      </c>
      <c r="AS256" s="127">
        <v>6.862745098039209</v>
      </c>
      <c r="AT256" s="127">
        <v>4.90196078431372</v>
      </c>
      <c r="AU256" s="127">
        <v>0</v>
      </c>
      <c r="AV256" s="127">
        <v>0</v>
      </c>
      <c r="AW256" s="127">
        <v>0</v>
      </c>
      <c r="AX256" s="127">
        <v>0</v>
      </c>
      <c r="AY256" s="127">
        <v>1.9607843137254901</v>
      </c>
      <c r="AZ256" s="188">
        <f t="shared" si="47"/>
        <v>60.78431372549011</v>
      </c>
      <c r="BA256" s="60">
        <f t="shared" si="48"/>
        <v>12.399999999999997</v>
      </c>
      <c r="BB256" s="127">
        <f t="shared" si="55"/>
        <v>18.99999999999999</v>
      </c>
      <c r="BC256" s="57">
        <f t="shared" si="41"/>
        <v>93.13725490196062</v>
      </c>
      <c r="BD256" s="127">
        <f t="shared" si="52"/>
        <v>9.367508316732492</v>
      </c>
      <c r="BE256" s="127">
        <f t="shared" si="42"/>
        <v>0</v>
      </c>
      <c r="BF256" s="27">
        <v>2.6919188611657505</v>
      </c>
      <c r="BG256" s="27">
        <v>9.367508316732492</v>
      </c>
      <c r="BH256" s="27">
        <v>0.06858764719111594</v>
      </c>
      <c r="BI256" s="2">
        <v>40.08</v>
      </c>
      <c r="BJ256" s="2">
        <v>39.72</v>
      </c>
      <c r="BK256" s="2">
        <f t="shared" si="56"/>
        <v>39.9</v>
      </c>
      <c r="BL256" s="2">
        <v>8.3</v>
      </c>
      <c r="BM256" s="2">
        <v>9.7</v>
      </c>
      <c r="BN256" s="7">
        <f t="shared" si="53"/>
        <v>5155.038759689922</v>
      </c>
      <c r="BO256" s="1">
        <f t="shared" si="57"/>
        <v>13876.946067249797</v>
      </c>
    </row>
    <row r="257" spans="1:67" ht="12" customHeight="1">
      <c r="A257" s="168" t="s">
        <v>83</v>
      </c>
      <c r="B257" s="116" t="s">
        <v>566</v>
      </c>
      <c r="C257" s="49">
        <v>1</v>
      </c>
      <c r="D257" s="49">
        <v>1</v>
      </c>
      <c r="E257" s="37">
        <v>38.15</v>
      </c>
      <c r="F257" s="12">
        <v>70</v>
      </c>
      <c r="G257" s="1">
        <v>0</v>
      </c>
      <c r="H257" s="1">
        <v>0</v>
      </c>
      <c r="I257" s="1">
        <v>0</v>
      </c>
      <c r="J257" s="12"/>
      <c r="K257" s="1">
        <v>0</v>
      </c>
      <c r="L257" s="1">
        <v>0</v>
      </c>
      <c r="M257" s="12">
        <v>0</v>
      </c>
      <c r="N257" s="1">
        <v>0</v>
      </c>
      <c r="O257" s="20">
        <v>0</v>
      </c>
      <c r="P257" s="13">
        <v>0</v>
      </c>
      <c r="Q257" s="14">
        <v>0</v>
      </c>
      <c r="R257" s="8">
        <v>10</v>
      </c>
      <c r="S257" s="1">
        <v>0</v>
      </c>
      <c r="T257" s="17">
        <v>0</v>
      </c>
      <c r="U257" s="14">
        <v>0</v>
      </c>
      <c r="V257" s="11">
        <v>0</v>
      </c>
      <c r="W257" s="16">
        <v>0</v>
      </c>
      <c r="X257" s="17">
        <v>10</v>
      </c>
      <c r="Y257" s="13">
        <v>0</v>
      </c>
      <c r="Z257" s="15">
        <v>10</v>
      </c>
      <c r="AA257" s="16">
        <v>0</v>
      </c>
      <c r="AB257" s="1">
        <f>SUM(F257:AA257)</f>
        <v>100</v>
      </c>
      <c r="AC257" s="184">
        <v>0.21256156028953963</v>
      </c>
      <c r="AD257" s="184">
        <v>0.17566659885761585</v>
      </c>
      <c r="AE257" s="151"/>
      <c r="AF257" s="11">
        <v>5</v>
      </c>
      <c r="AG257" s="156" t="s">
        <v>543</v>
      </c>
      <c r="AH257" s="156">
        <v>3</v>
      </c>
      <c r="AI257" s="160">
        <v>38.15</v>
      </c>
      <c r="AJ257" s="37"/>
      <c r="AK257" s="14"/>
      <c r="AL257" s="14"/>
      <c r="AM257" s="14"/>
      <c r="AN257" s="126" t="s">
        <v>522</v>
      </c>
      <c r="AO257" s="127">
        <v>6.93069306930693</v>
      </c>
      <c r="AP257" s="127">
        <v>0</v>
      </c>
      <c r="AQ257" s="127">
        <v>70.2970297029702</v>
      </c>
      <c r="AR257" s="127">
        <v>0</v>
      </c>
      <c r="AS257" s="127">
        <v>0.99009900990099</v>
      </c>
      <c r="AT257" s="127">
        <v>14.8514851485148</v>
      </c>
      <c r="AU257" s="127">
        <v>0</v>
      </c>
      <c r="AV257" s="127">
        <v>0</v>
      </c>
      <c r="AW257" s="127">
        <v>0.99009900990099</v>
      </c>
      <c r="AX257" s="127">
        <v>1.98019801980198</v>
      </c>
      <c r="AY257" s="127">
        <v>3.96039603960396</v>
      </c>
      <c r="AZ257" s="188">
        <f t="shared" si="47"/>
        <v>72.27722772277218</v>
      </c>
      <c r="BA257" s="60">
        <f t="shared" si="48"/>
        <v>4.866666666666677</v>
      </c>
      <c r="BB257" s="127">
        <f t="shared" si="55"/>
        <v>4.93750000000001</v>
      </c>
      <c r="BC257" s="57">
        <f t="shared" si="41"/>
        <v>78.21782178217812</v>
      </c>
      <c r="BD257" s="127">
        <f t="shared" si="52"/>
        <v>7.780620052537021</v>
      </c>
      <c r="BE257" s="127">
        <f t="shared" si="42"/>
        <v>0.25450388355055303</v>
      </c>
      <c r="BF257" s="27">
        <v>2.706665501057878</v>
      </c>
      <c r="BG257" s="27">
        <v>9.760818072339001</v>
      </c>
      <c r="BH257" s="27">
        <v>0.26965119009104993</v>
      </c>
      <c r="BI257" s="2">
        <v>36.86</v>
      </c>
      <c r="BJ257" s="2">
        <v>37.06</v>
      </c>
      <c r="BK257" s="2">
        <f t="shared" si="56"/>
        <v>36.96</v>
      </c>
      <c r="BL257" s="2">
        <v>7.9</v>
      </c>
      <c r="BM257" s="2">
        <v>9.5</v>
      </c>
      <c r="BN257" s="7">
        <f t="shared" si="53"/>
        <v>5035.422343324251</v>
      </c>
      <c r="BO257" s="1">
        <f t="shared" si="57"/>
        <v>13629.20393993177</v>
      </c>
    </row>
    <row r="258" spans="1:67" ht="12" customHeight="1">
      <c r="A258" s="168" t="s">
        <v>84</v>
      </c>
      <c r="B258" s="116" t="s">
        <v>566</v>
      </c>
      <c r="C258" s="49">
        <v>1</v>
      </c>
      <c r="D258" s="49">
        <v>1</v>
      </c>
      <c r="E258" s="37">
        <v>39.5</v>
      </c>
      <c r="F258" s="12">
        <v>0</v>
      </c>
      <c r="G258" s="1">
        <v>0</v>
      </c>
      <c r="H258" s="1">
        <v>0</v>
      </c>
      <c r="I258" s="1">
        <v>0</v>
      </c>
      <c r="J258" s="12"/>
      <c r="K258" s="1">
        <v>0</v>
      </c>
      <c r="L258" s="1">
        <v>0</v>
      </c>
      <c r="M258" s="12">
        <v>0</v>
      </c>
      <c r="N258" s="1">
        <v>100</v>
      </c>
      <c r="O258" s="20">
        <v>0</v>
      </c>
      <c r="P258" s="13">
        <v>0</v>
      </c>
      <c r="Q258" s="14">
        <v>0</v>
      </c>
      <c r="R258" s="8">
        <v>0</v>
      </c>
      <c r="S258" s="1">
        <v>0</v>
      </c>
      <c r="T258" s="17">
        <v>0</v>
      </c>
      <c r="U258" s="14">
        <v>0</v>
      </c>
      <c r="V258" s="11">
        <v>0</v>
      </c>
      <c r="W258" s="16">
        <v>0</v>
      </c>
      <c r="X258" s="17">
        <v>0</v>
      </c>
      <c r="Y258" s="13">
        <v>0</v>
      </c>
      <c r="Z258" s="15">
        <v>0</v>
      </c>
      <c r="AA258" s="16">
        <v>0</v>
      </c>
      <c r="AB258" s="1">
        <f>SUM(F258:AA258)</f>
        <v>100</v>
      </c>
      <c r="AC258" s="4"/>
      <c r="AD258" s="4"/>
      <c r="AE258" s="151"/>
      <c r="AF258" s="11">
        <v>3</v>
      </c>
      <c r="AG258" s="16" t="s">
        <v>546</v>
      </c>
      <c r="AH258" s="156">
        <v>4</v>
      </c>
      <c r="AI258" s="160">
        <v>39.5</v>
      </c>
      <c r="AJ258" s="37"/>
      <c r="AK258" s="14"/>
      <c r="AL258" s="14"/>
      <c r="AM258" s="14"/>
      <c r="AN258" s="130" t="s">
        <v>523</v>
      </c>
      <c r="AO258" s="127">
        <v>0</v>
      </c>
      <c r="AP258" s="127">
        <v>0</v>
      </c>
      <c r="AQ258" s="127">
        <v>0</v>
      </c>
      <c r="AR258" s="127">
        <v>0</v>
      </c>
      <c r="AS258" s="127">
        <v>0</v>
      </c>
      <c r="AT258" s="127">
        <v>0</v>
      </c>
      <c r="AU258" s="127">
        <v>0</v>
      </c>
      <c r="AV258" s="127">
        <v>99</v>
      </c>
      <c r="AW258" s="127">
        <v>0</v>
      </c>
      <c r="AX258" s="127">
        <v>0</v>
      </c>
      <c r="AY258" s="127">
        <v>1</v>
      </c>
      <c r="AZ258" s="188">
        <f t="shared" si="47"/>
        <v>0</v>
      </c>
      <c r="BA258" s="60" t="e">
        <f t="shared" si="48"/>
        <v>#DIV/0!</v>
      </c>
      <c r="BB258" s="127">
        <v>0</v>
      </c>
      <c r="BC258" s="57">
        <f t="shared" si="41"/>
        <v>0</v>
      </c>
      <c r="BD258" s="127">
        <f t="shared" si="52"/>
        <v>4.663449310701337</v>
      </c>
      <c r="BE258" s="127">
        <f t="shared" si="42"/>
        <v>0</v>
      </c>
      <c r="BF258" s="27">
        <v>2.8217077711065466</v>
      </c>
      <c r="BG258" s="27">
        <v>4.663449310701337</v>
      </c>
      <c r="BH258" s="27">
        <v>0.09704969895236555</v>
      </c>
      <c r="BI258" s="2">
        <v>34.28</v>
      </c>
      <c r="BJ258" s="2">
        <v>34.45</v>
      </c>
      <c r="BK258" s="2">
        <f t="shared" si="56"/>
        <v>34.365</v>
      </c>
      <c r="BL258" s="2">
        <v>7.17</v>
      </c>
      <c r="BM258" s="2">
        <v>8.65</v>
      </c>
      <c r="BN258" s="7">
        <f t="shared" si="53"/>
        <v>5198.940998487141</v>
      </c>
      <c r="BO258" s="1">
        <f t="shared" si="57"/>
        <v>14669.892216955594</v>
      </c>
    </row>
    <row r="259" spans="1:67" ht="12" customHeight="1">
      <c r="A259" s="168" t="s">
        <v>85</v>
      </c>
      <c r="B259" s="116" t="s">
        <v>566</v>
      </c>
      <c r="C259" s="49">
        <v>1</v>
      </c>
      <c r="D259" s="49">
        <v>1</v>
      </c>
      <c r="E259" s="37">
        <v>40.4</v>
      </c>
      <c r="F259" s="12">
        <v>0</v>
      </c>
      <c r="G259" s="1">
        <v>0</v>
      </c>
      <c r="H259" s="1">
        <v>0</v>
      </c>
      <c r="I259" s="1">
        <v>0</v>
      </c>
      <c r="J259" s="12">
        <v>40</v>
      </c>
      <c r="K259" s="1">
        <v>0</v>
      </c>
      <c r="L259" s="1">
        <v>0</v>
      </c>
      <c r="M259" s="12">
        <v>10</v>
      </c>
      <c r="N259" s="1">
        <v>40</v>
      </c>
      <c r="O259" s="20">
        <v>0</v>
      </c>
      <c r="P259" s="13">
        <v>0</v>
      </c>
      <c r="Q259" s="14">
        <v>0</v>
      </c>
      <c r="R259" s="8">
        <v>10</v>
      </c>
      <c r="S259" s="1">
        <v>0</v>
      </c>
      <c r="T259" s="17">
        <v>0</v>
      </c>
      <c r="U259" s="14">
        <v>0</v>
      </c>
      <c r="V259" s="11">
        <v>0</v>
      </c>
      <c r="W259" s="16">
        <v>0</v>
      </c>
      <c r="X259" s="17">
        <v>0</v>
      </c>
      <c r="Y259" s="13">
        <v>0</v>
      </c>
      <c r="Z259" s="15">
        <v>0</v>
      </c>
      <c r="AA259" s="16">
        <v>0</v>
      </c>
      <c r="AB259" s="1">
        <f>SUM(F259:AA259)</f>
        <v>100</v>
      </c>
      <c r="AC259" s="16"/>
      <c r="AD259" s="16"/>
      <c r="AE259" s="151"/>
      <c r="AF259" s="11">
        <v>3</v>
      </c>
      <c r="AG259" s="16" t="s">
        <v>546</v>
      </c>
      <c r="AH259" s="156">
        <v>4</v>
      </c>
      <c r="AI259" s="160">
        <v>40.4</v>
      </c>
      <c r="AJ259" s="37"/>
      <c r="AK259" s="14"/>
      <c r="AL259" s="14"/>
      <c r="AM259" s="14"/>
      <c r="AN259" s="114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AZ259" s="188"/>
      <c r="BA259" s="60"/>
      <c r="BB259" s="127"/>
      <c r="BC259" s="57"/>
      <c r="BD259" s="127"/>
      <c r="BE259" s="127"/>
      <c r="BF259" s="27">
        <v>2.747340654752942</v>
      </c>
      <c r="BG259" s="27">
        <v>8.357666871635809</v>
      </c>
      <c r="BH259" s="27">
        <v>0.07468204912770485</v>
      </c>
      <c r="BI259" s="2">
        <v>39.81</v>
      </c>
      <c r="BJ259" s="2">
        <v>40.05</v>
      </c>
      <c r="BK259" s="2">
        <f t="shared" si="56"/>
        <v>39.93</v>
      </c>
      <c r="BL259" s="2">
        <v>8.22</v>
      </c>
      <c r="BM259" s="2">
        <v>9.7</v>
      </c>
      <c r="BN259" s="7">
        <f t="shared" si="53"/>
        <v>5212.793733681462</v>
      </c>
      <c r="BO259" s="1">
        <f t="shared" si="57"/>
        <v>14321.32014938446</v>
      </c>
    </row>
    <row r="260" spans="1:67" ht="12" customHeight="1">
      <c r="A260" s="168" t="s">
        <v>86</v>
      </c>
      <c r="B260" s="116" t="s">
        <v>566</v>
      </c>
      <c r="C260" s="49">
        <v>1</v>
      </c>
      <c r="D260" s="49">
        <v>1</v>
      </c>
      <c r="E260" s="37">
        <v>43.2</v>
      </c>
      <c r="F260" s="12">
        <v>0</v>
      </c>
      <c r="G260" s="1">
        <v>0</v>
      </c>
      <c r="H260" s="1">
        <v>0</v>
      </c>
      <c r="I260" s="1">
        <v>0</v>
      </c>
      <c r="J260" s="12">
        <v>40</v>
      </c>
      <c r="K260" s="1">
        <v>0</v>
      </c>
      <c r="L260" s="1">
        <v>0</v>
      </c>
      <c r="M260" s="12">
        <v>10</v>
      </c>
      <c r="N260" s="1">
        <v>40</v>
      </c>
      <c r="O260" s="20">
        <v>0</v>
      </c>
      <c r="P260" s="13">
        <v>0</v>
      </c>
      <c r="Q260" s="14">
        <v>0</v>
      </c>
      <c r="R260" s="8">
        <v>10</v>
      </c>
      <c r="S260" s="1">
        <v>0</v>
      </c>
      <c r="T260" s="17">
        <v>0</v>
      </c>
      <c r="U260" s="14">
        <v>0</v>
      </c>
      <c r="V260" s="11">
        <v>0</v>
      </c>
      <c r="W260" s="16">
        <v>0</v>
      </c>
      <c r="X260" s="17">
        <v>0</v>
      </c>
      <c r="Y260" s="13">
        <v>0</v>
      </c>
      <c r="Z260" s="15">
        <v>0</v>
      </c>
      <c r="AA260" s="16">
        <v>0</v>
      </c>
      <c r="AB260" s="1">
        <f>SUM(F260:AA260)</f>
        <v>100</v>
      </c>
      <c r="AC260" s="16"/>
      <c r="AD260" s="16"/>
      <c r="AE260" s="151"/>
      <c r="AF260" s="11">
        <v>2</v>
      </c>
      <c r="AG260" s="16" t="s">
        <v>546</v>
      </c>
      <c r="AH260" s="156">
        <v>4</v>
      </c>
      <c r="AI260" s="160">
        <v>43.2</v>
      </c>
      <c r="AJ260" s="37"/>
      <c r="AK260" s="14"/>
      <c r="AL260" s="14"/>
      <c r="AM260" s="14"/>
      <c r="AN260" s="126" t="s">
        <v>524</v>
      </c>
      <c r="AO260" s="127">
        <v>70.2970297029702</v>
      </c>
      <c r="AP260" s="127">
        <v>0</v>
      </c>
      <c r="AQ260" s="127">
        <v>23.7623762376237</v>
      </c>
      <c r="AR260" s="127">
        <v>0</v>
      </c>
      <c r="AS260" s="127">
        <v>4.9504950495049505</v>
      </c>
      <c r="AT260" s="127">
        <v>0.99009900990099</v>
      </c>
      <c r="AU260" s="127">
        <v>0</v>
      </c>
      <c r="AV260" s="127">
        <v>0</v>
      </c>
      <c r="AW260" s="127">
        <v>0</v>
      </c>
      <c r="AX260" s="127">
        <v>0</v>
      </c>
      <c r="AY260" s="127">
        <v>0</v>
      </c>
      <c r="AZ260" s="188">
        <f t="shared" si="47"/>
        <v>28.712871287128653</v>
      </c>
      <c r="BA260" s="60">
        <f t="shared" si="48"/>
        <v>28.999999999999943</v>
      </c>
      <c r="BB260" s="127">
        <f t="shared" si="55"/>
        <v>99.99999999999986</v>
      </c>
      <c r="BC260" s="57">
        <f t="shared" si="41"/>
        <v>99.00990099009886</v>
      </c>
      <c r="BD260" s="127">
        <f t="shared" si="52"/>
        <v>4.540855268083564</v>
      </c>
      <c r="BE260" s="127">
        <f t="shared" si="42"/>
        <v>0</v>
      </c>
      <c r="BF260" s="27">
        <v>2.707019408636585</v>
      </c>
      <c r="BG260" s="27">
        <v>4.540855268083564</v>
      </c>
      <c r="BH260" s="27">
        <v>0.026526925819293074</v>
      </c>
      <c r="BI260" s="2">
        <v>28.37</v>
      </c>
      <c r="BJ260" s="2">
        <v>28.45</v>
      </c>
      <c r="BK260" s="2">
        <f aca="true" t="shared" si="58" ref="BK260:BK276">(BI260+BJ260)/2</f>
        <v>28.41</v>
      </c>
      <c r="BL260" s="2">
        <v>5.2</v>
      </c>
      <c r="BM260" s="2">
        <v>6.72</v>
      </c>
      <c r="BN260" s="7">
        <f t="shared" si="53"/>
        <v>6122.8448275862065</v>
      </c>
      <c r="BO260" s="1">
        <f t="shared" si="57"/>
        <v>16574.659784345986</v>
      </c>
    </row>
    <row r="261" spans="1:67" ht="12" customHeight="1">
      <c r="A261" s="168" t="s">
        <v>87</v>
      </c>
      <c r="B261" s="116" t="s">
        <v>566</v>
      </c>
      <c r="C261" s="49">
        <v>1</v>
      </c>
      <c r="D261" s="49">
        <v>1</v>
      </c>
      <c r="E261" s="37">
        <v>47.4</v>
      </c>
      <c r="F261" s="12">
        <v>0</v>
      </c>
      <c r="G261" s="1">
        <v>0</v>
      </c>
      <c r="H261" s="1">
        <v>0</v>
      </c>
      <c r="I261" s="1">
        <v>0</v>
      </c>
      <c r="J261" s="12">
        <v>40</v>
      </c>
      <c r="K261" s="1">
        <v>0</v>
      </c>
      <c r="L261" s="1">
        <v>0</v>
      </c>
      <c r="M261" s="12">
        <v>10</v>
      </c>
      <c r="N261" s="1">
        <v>40</v>
      </c>
      <c r="O261" s="20">
        <v>0</v>
      </c>
      <c r="P261" s="13">
        <v>0</v>
      </c>
      <c r="Q261" s="14">
        <v>0</v>
      </c>
      <c r="R261" s="8">
        <v>10</v>
      </c>
      <c r="S261" s="1">
        <v>0</v>
      </c>
      <c r="T261" s="17">
        <v>0</v>
      </c>
      <c r="U261" s="14">
        <v>0</v>
      </c>
      <c r="V261" s="11">
        <v>0</v>
      </c>
      <c r="W261" s="16">
        <v>0</v>
      </c>
      <c r="X261" s="17">
        <v>0</v>
      </c>
      <c r="Y261" s="13">
        <v>0</v>
      </c>
      <c r="Z261" s="15">
        <v>0</v>
      </c>
      <c r="AA261" s="16">
        <v>0</v>
      </c>
      <c r="AB261" s="1">
        <f>SUM(F261:AA261)</f>
        <v>100</v>
      </c>
      <c r="AC261" s="16"/>
      <c r="AD261" s="16"/>
      <c r="AE261" s="151"/>
      <c r="AF261" s="11">
        <v>3</v>
      </c>
      <c r="AG261" s="16" t="s">
        <v>546</v>
      </c>
      <c r="AH261" s="156">
        <v>4</v>
      </c>
      <c r="AI261" s="160">
        <v>47.4</v>
      </c>
      <c r="AJ261" s="37"/>
      <c r="AK261" s="14"/>
      <c r="AL261" s="14"/>
      <c r="AM261" s="14"/>
      <c r="AN261" s="126" t="s">
        <v>525</v>
      </c>
      <c r="AO261" s="127">
        <v>56.4356435643564</v>
      </c>
      <c r="AP261" s="127">
        <v>0</v>
      </c>
      <c r="AQ261" s="127">
        <v>37.6237623762376</v>
      </c>
      <c r="AR261" s="127">
        <v>0</v>
      </c>
      <c r="AS261" s="127">
        <v>2.9702970297029703</v>
      </c>
      <c r="AT261" s="127">
        <v>1.98019801980198</v>
      </c>
      <c r="AU261" s="127">
        <v>0</v>
      </c>
      <c r="AV261" s="127">
        <v>0</v>
      </c>
      <c r="AW261" s="127">
        <v>0</v>
      </c>
      <c r="AX261" s="127">
        <v>0</v>
      </c>
      <c r="AY261" s="127">
        <v>0.99009900990099</v>
      </c>
      <c r="AZ261" s="188">
        <f t="shared" si="47"/>
        <v>40.59405940594057</v>
      </c>
      <c r="BA261" s="60">
        <f t="shared" si="48"/>
        <v>20.49999999999999</v>
      </c>
      <c r="BB261" s="127">
        <f t="shared" si="55"/>
        <v>48.99999999999997</v>
      </c>
      <c r="BC261" s="57">
        <f t="shared" si="41"/>
        <v>97.02970297029697</v>
      </c>
      <c r="BD261" s="127">
        <f t="shared" si="52"/>
        <v>3.1214223587838807</v>
      </c>
      <c r="BE261" s="127">
        <f t="shared" si="42"/>
        <v>0</v>
      </c>
      <c r="BF261" s="27">
        <v>2.7058389444558175</v>
      </c>
      <c r="BG261" s="27">
        <v>3.1214223587838807</v>
      </c>
      <c r="BH261" s="27">
        <v>0.012077735599019156</v>
      </c>
      <c r="BI261" s="2">
        <v>35.57</v>
      </c>
      <c r="BJ261" s="2">
        <v>35.65</v>
      </c>
      <c r="BK261" s="2">
        <f t="shared" si="58"/>
        <v>35.61</v>
      </c>
      <c r="BL261" s="2">
        <v>6.35</v>
      </c>
      <c r="BM261" s="2">
        <v>7.77</v>
      </c>
      <c r="BN261" s="7">
        <f t="shared" si="53"/>
        <v>6150.259067357513</v>
      </c>
      <c r="BO261" s="1">
        <f t="shared" si="57"/>
        <v>16641.610502948475</v>
      </c>
    </row>
    <row r="262" spans="1:67" ht="12" customHeight="1">
      <c r="A262" s="168" t="s">
        <v>88</v>
      </c>
      <c r="B262" s="116" t="s">
        <v>566</v>
      </c>
      <c r="C262" s="49">
        <v>1</v>
      </c>
      <c r="D262" s="49">
        <v>1</v>
      </c>
      <c r="E262" s="37">
        <v>52.5</v>
      </c>
      <c r="F262" s="12">
        <v>0</v>
      </c>
      <c r="G262" s="1">
        <v>0</v>
      </c>
      <c r="H262" s="1">
        <v>0</v>
      </c>
      <c r="I262" s="1">
        <v>0</v>
      </c>
      <c r="J262" s="12">
        <v>40</v>
      </c>
      <c r="K262" s="1">
        <v>0</v>
      </c>
      <c r="L262" s="1">
        <v>0</v>
      </c>
      <c r="M262" s="12">
        <v>10</v>
      </c>
      <c r="N262" s="1">
        <v>40</v>
      </c>
      <c r="O262" s="20">
        <v>0</v>
      </c>
      <c r="P262" s="13">
        <v>0</v>
      </c>
      <c r="Q262" s="14">
        <v>0</v>
      </c>
      <c r="R262" s="8">
        <v>10</v>
      </c>
      <c r="S262" s="1">
        <v>0</v>
      </c>
      <c r="T262" s="17">
        <v>0</v>
      </c>
      <c r="U262" s="14">
        <v>0</v>
      </c>
      <c r="V262" s="11">
        <v>0</v>
      </c>
      <c r="W262" s="16">
        <v>0</v>
      </c>
      <c r="X262" s="17">
        <v>0</v>
      </c>
      <c r="Y262" s="13">
        <v>0</v>
      </c>
      <c r="Z262" s="15">
        <v>0</v>
      </c>
      <c r="AA262" s="16">
        <v>0</v>
      </c>
      <c r="AB262" s="1">
        <f>SUM(F262:AA262)</f>
        <v>100</v>
      </c>
      <c r="AC262" s="16"/>
      <c r="AD262" s="16"/>
      <c r="AE262" s="151"/>
      <c r="AF262" s="11">
        <v>4</v>
      </c>
      <c r="AG262" s="16" t="s">
        <v>546</v>
      </c>
      <c r="AH262" s="156">
        <v>4</v>
      </c>
      <c r="AI262" s="160">
        <v>52.5</v>
      </c>
      <c r="AJ262" s="37"/>
      <c r="AK262" s="14"/>
      <c r="AL262" s="14"/>
      <c r="AM262" s="14"/>
      <c r="AN262" s="126" t="s">
        <v>526</v>
      </c>
      <c r="AO262" s="127">
        <v>28.7128712871287</v>
      </c>
      <c r="AP262" s="127">
        <v>0</v>
      </c>
      <c r="AQ262" s="127">
        <v>52.4752475247524</v>
      </c>
      <c r="AR262" s="127">
        <v>0</v>
      </c>
      <c r="AS262" s="127">
        <v>3.96039603960396</v>
      </c>
      <c r="AT262" s="127">
        <v>12.8712871287128</v>
      </c>
      <c r="AU262" s="127">
        <v>0</v>
      </c>
      <c r="AV262" s="127">
        <v>0</v>
      </c>
      <c r="AW262" s="127">
        <v>0</v>
      </c>
      <c r="AX262" s="127">
        <v>1.98019801980198</v>
      </c>
      <c r="AY262" s="127">
        <v>0</v>
      </c>
      <c r="AZ262" s="188">
        <f t="shared" si="47"/>
        <v>56.435643564356354</v>
      </c>
      <c r="BA262" s="60">
        <f t="shared" si="48"/>
        <v>4.384615384615403</v>
      </c>
      <c r="BB262" s="127">
        <f t="shared" si="55"/>
        <v>6.615384615384645</v>
      </c>
      <c r="BC262" s="57">
        <f t="shared" si="41"/>
        <v>85.14851485148506</v>
      </c>
      <c r="BD262" s="127">
        <f t="shared" si="52"/>
        <v>6.059839168560705</v>
      </c>
      <c r="BE262" s="127">
        <f t="shared" si="42"/>
        <v>0.3267740223330554</v>
      </c>
      <c r="BF262" s="27">
        <v>2.7085138714650414</v>
      </c>
      <c r="BG262" s="27">
        <v>8.040037188362685</v>
      </c>
      <c r="BH262" s="27">
        <v>0.03609627197916241</v>
      </c>
      <c r="BI262" s="2">
        <v>35.92</v>
      </c>
      <c r="BJ262" s="2">
        <v>35.82</v>
      </c>
      <c r="BK262" s="2">
        <f t="shared" si="58"/>
        <v>35.870000000000005</v>
      </c>
      <c r="BL262" s="2">
        <v>6.97</v>
      </c>
      <c r="BM262" s="2">
        <v>8.35</v>
      </c>
      <c r="BN262" s="7">
        <f t="shared" si="53"/>
        <v>5595.943837753511</v>
      </c>
      <c r="BO262" s="1">
        <f t="shared" si="57"/>
        <v>15156.691508494703</v>
      </c>
    </row>
    <row r="263" spans="1:67" ht="12" customHeight="1">
      <c r="A263" s="168" t="s">
        <v>89</v>
      </c>
      <c r="B263" s="116" t="s">
        <v>566</v>
      </c>
      <c r="C263" s="49">
        <v>1</v>
      </c>
      <c r="D263" s="49">
        <v>1</v>
      </c>
      <c r="E263" s="37">
        <v>56</v>
      </c>
      <c r="F263" s="12">
        <v>0</v>
      </c>
      <c r="G263" s="1">
        <v>0</v>
      </c>
      <c r="H263" s="1">
        <v>0</v>
      </c>
      <c r="I263" s="1">
        <v>0</v>
      </c>
      <c r="J263" s="12">
        <v>40</v>
      </c>
      <c r="K263" s="1">
        <v>0</v>
      </c>
      <c r="L263" s="1">
        <v>0</v>
      </c>
      <c r="M263" s="12">
        <v>10</v>
      </c>
      <c r="N263" s="1">
        <v>40</v>
      </c>
      <c r="O263" s="20">
        <v>0</v>
      </c>
      <c r="P263" s="13">
        <v>0</v>
      </c>
      <c r="Q263" s="14">
        <v>0</v>
      </c>
      <c r="R263" s="8">
        <v>10</v>
      </c>
      <c r="S263" s="1">
        <v>0</v>
      </c>
      <c r="T263" s="17">
        <v>0</v>
      </c>
      <c r="U263" s="14">
        <v>0</v>
      </c>
      <c r="V263" s="11">
        <v>0</v>
      </c>
      <c r="W263" s="16">
        <v>0</v>
      </c>
      <c r="X263" s="17">
        <v>0</v>
      </c>
      <c r="Y263" s="13">
        <v>0</v>
      </c>
      <c r="Z263" s="15">
        <v>0</v>
      </c>
      <c r="AA263" s="16">
        <v>0</v>
      </c>
      <c r="AB263" s="1">
        <f>SUM(F263:AA263)</f>
        <v>100</v>
      </c>
      <c r="AC263" s="16"/>
      <c r="AD263" s="16"/>
      <c r="AE263" s="151"/>
      <c r="AF263" s="11">
        <v>2</v>
      </c>
      <c r="AG263" s="16" t="s">
        <v>546</v>
      </c>
      <c r="AH263" s="156">
        <v>4</v>
      </c>
      <c r="AI263" s="160">
        <v>56</v>
      </c>
      <c r="AJ263" s="37"/>
      <c r="AK263" s="14"/>
      <c r="AL263" s="14"/>
      <c r="AM263" s="14"/>
      <c r="AN263" s="114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88"/>
      <c r="BA263" s="60"/>
      <c r="BB263" s="127"/>
      <c r="BC263" s="57"/>
      <c r="BD263" s="127"/>
      <c r="BE263" s="127"/>
      <c r="BF263" s="27">
        <v>2.7041663300752945</v>
      </c>
      <c r="BG263" s="27">
        <v>2.0182618355272375</v>
      </c>
      <c r="BH263" s="27">
        <v>0.009702097626749968</v>
      </c>
      <c r="BI263" s="2">
        <v>37.24</v>
      </c>
      <c r="BJ263" s="2">
        <v>37.28</v>
      </c>
      <c r="BK263" s="2">
        <f t="shared" si="58"/>
        <v>37.260000000000005</v>
      </c>
      <c r="BL263" s="2">
        <v>6.62</v>
      </c>
      <c r="BM263" s="2">
        <v>8</v>
      </c>
      <c r="BN263" s="7">
        <f t="shared" si="53"/>
        <v>6148.514851485149</v>
      </c>
      <c r="BO263" s="1">
        <f t="shared" si="57"/>
        <v>16626.606841354038</v>
      </c>
    </row>
    <row r="264" spans="1:67" ht="12" customHeight="1">
      <c r="A264" s="168" t="s">
        <v>90</v>
      </c>
      <c r="B264" s="116" t="s">
        <v>566</v>
      </c>
      <c r="C264" s="49">
        <v>1</v>
      </c>
      <c r="D264" s="49">
        <v>1</v>
      </c>
      <c r="E264" s="37">
        <v>63.2</v>
      </c>
      <c r="F264" s="12">
        <v>0</v>
      </c>
      <c r="G264" s="1">
        <v>0</v>
      </c>
      <c r="H264" s="1">
        <v>0</v>
      </c>
      <c r="I264" s="1">
        <v>0</v>
      </c>
      <c r="J264" s="12">
        <v>0</v>
      </c>
      <c r="K264" s="1">
        <v>0</v>
      </c>
      <c r="L264" s="1">
        <v>0</v>
      </c>
      <c r="M264" s="12">
        <v>0</v>
      </c>
      <c r="N264" s="1">
        <v>90</v>
      </c>
      <c r="O264" s="20">
        <v>0</v>
      </c>
      <c r="P264" s="13">
        <v>0</v>
      </c>
      <c r="Q264" s="14">
        <v>0</v>
      </c>
      <c r="R264" s="8">
        <v>10</v>
      </c>
      <c r="S264" s="1">
        <v>0</v>
      </c>
      <c r="T264" s="17">
        <v>0</v>
      </c>
      <c r="U264" s="14">
        <v>0</v>
      </c>
      <c r="V264" s="11">
        <v>0</v>
      </c>
      <c r="W264" s="16">
        <v>0</v>
      </c>
      <c r="X264" s="17">
        <v>0</v>
      </c>
      <c r="Y264" s="13">
        <v>0</v>
      </c>
      <c r="Z264" s="15">
        <v>0</v>
      </c>
      <c r="AA264" s="16">
        <v>0</v>
      </c>
      <c r="AB264" s="1">
        <f>SUM(F264:AA264)</f>
        <v>100</v>
      </c>
      <c r="AC264" s="16"/>
      <c r="AD264" s="16"/>
      <c r="AE264" s="151"/>
      <c r="AF264" s="11">
        <v>2</v>
      </c>
      <c r="AG264" s="16" t="s">
        <v>546</v>
      </c>
      <c r="AH264" s="156">
        <v>4</v>
      </c>
      <c r="AI264" s="160">
        <v>63.2</v>
      </c>
      <c r="AJ264" s="37"/>
      <c r="AK264" s="14"/>
      <c r="AL264" s="14"/>
      <c r="AM264" s="14"/>
      <c r="AN264" s="126" t="s">
        <v>527</v>
      </c>
      <c r="AO264" s="127">
        <v>76.2376237623762</v>
      </c>
      <c r="AP264" s="127">
        <v>0</v>
      </c>
      <c r="AQ264" s="127">
        <v>11.8811881188118</v>
      </c>
      <c r="AR264" s="127">
        <v>0</v>
      </c>
      <c r="AS264" s="127">
        <v>6.93069306930693</v>
      </c>
      <c r="AT264" s="127">
        <v>1.98019801980198</v>
      </c>
      <c r="AU264" s="127">
        <v>0</v>
      </c>
      <c r="AV264" s="127">
        <v>0</v>
      </c>
      <c r="AW264" s="127">
        <v>1.98019801980198</v>
      </c>
      <c r="AX264" s="127">
        <v>0</v>
      </c>
      <c r="AY264" s="127">
        <v>0.99009900990099</v>
      </c>
      <c r="AZ264" s="188">
        <f t="shared" si="47"/>
        <v>20.792079207920708</v>
      </c>
      <c r="BA264" s="60">
        <f t="shared" si="48"/>
        <v>10.49999999999996</v>
      </c>
      <c r="BB264" s="127">
        <f t="shared" si="55"/>
        <v>23.999999999999975</v>
      </c>
      <c r="BC264" s="57">
        <f t="shared" si="41"/>
        <v>95.04950495049493</v>
      </c>
      <c r="BD264" s="127">
        <f t="shared" si="52"/>
        <v>4.833027636595191</v>
      </c>
      <c r="BE264" s="127">
        <f aca="true" t="shared" si="59" ref="BE264:BE275">AX264/BD264</f>
        <v>0</v>
      </c>
      <c r="BF264" s="27">
        <v>2.7037732962834515</v>
      </c>
      <c r="BG264" s="27">
        <v>4.833027636595191</v>
      </c>
      <c r="BH264" s="27">
        <v>0.01637793622411058</v>
      </c>
      <c r="BI264" s="2">
        <v>37.93</v>
      </c>
      <c r="BJ264" s="2">
        <v>37.72</v>
      </c>
      <c r="BK264" s="2">
        <f t="shared" si="58"/>
        <v>37.825</v>
      </c>
      <c r="BL264" s="2">
        <v>7.32</v>
      </c>
      <c r="BM264" s="2">
        <v>8.7</v>
      </c>
      <c r="BN264" s="7">
        <f t="shared" si="53"/>
        <v>5595.414201183433</v>
      </c>
      <c r="BO264" s="1">
        <f t="shared" si="57"/>
        <v>15128.731498804966</v>
      </c>
    </row>
    <row r="265" spans="1:67" ht="12" customHeight="1">
      <c r="A265" s="168" t="s">
        <v>91</v>
      </c>
      <c r="B265" s="116" t="s">
        <v>566</v>
      </c>
      <c r="C265" s="49">
        <v>1</v>
      </c>
      <c r="D265" s="49">
        <v>1</v>
      </c>
      <c r="E265" s="37">
        <v>71.2</v>
      </c>
      <c r="F265" s="12">
        <v>0</v>
      </c>
      <c r="G265" s="1">
        <v>0</v>
      </c>
      <c r="H265" s="1">
        <v>0</v>
      </c>
      <c r="I265" s="1">
        <v>0</v>
      </c>
      <c r="J265" s="12">
        <v>0</v>
      </c>
      <c r="K265" s="1">
        <v>0</v>
      </c>
      <c r="L265" s="1">
        <v>0</v>
      </c>
      <c r="M265" s="12">
        <v>0</v>
      </c>
      <c r="N265" s="1">
        <v>30</v>
      </c>
      <c r="O265" s="20">
        <v>0</v>
      </c>
      <c r="P265" s="13">
        <v>0</v>
      </c>
      <c r="Q265" s="14">
        <v>0</v>
      </c>
      <c r="R265" s="8">
        <v>0</v>
      </c>
      <c r="S265" s="1">
        <v>0</v>
      </c>
      <c r="T265" s="17">
        <v>70</v>
      </c>
      <c r="U265" s="14">
        <v>0</v>
      </c>
      <c r="V265" s="11">
        <v>0</v>
      </c>
      <c r="W265" s="16">
        <v>0</v>
      </c>
      <c r="X265" s="17">
        <v>0</v>
      </c>
      <c r="Y265" s="13">
        <v>0</v>
      </c>
      <c r="Z265" s="15">
        <v>0</v>
      </c>
      <c r="AA265" s="16">
        <v>0</v>
      </c>
      <c r="AB265" s="1">
        <f>SUM(F265:AA265)</f>
        <v>100</v>
      </c>
      <c r="AC265" s="16"/>
      <c r="AD265" s="16"/>
      <c r="AE265" s="151"/>
      <c r="AF265" s="11">
        <v>4</v>
      </c>
      <c r="AG265" s="16" t="s">
        <v>549</v>
      </c>
      <c r="AH265" s="156">
        <v>4</v>
      </c>
      <c r="AI265" s="160">
        <v>71.2</v>
      </c>
      <c r="AJ265" s="37"/>
      <c r="AK265" s="14"/>
      <c r="AL265" s="14"/>
      <c r="AM265" s="14"/>
      <c r="AN265" s="130" t="s">
        <v>528</v>
      </c>
      <c r="AO265" s="127">
        <v>66.1290322580645</v>
      </c>
      <c r="AP265" s="127">
        <v>0</v>
      </c>
      <c r="AQ265" s="127">
        <v>1.6129032258064497</v>
      </c>
      <c r="AR265" s="127">
        <v>0</v>
      </c>
      <c r="AS265" s="127">
        <v>22.5806451612903</v>
      </c>
      <c r="AT265" s="127">
        <v>9.67741935483871</v>
      </c>
      <c r="AU265" s="127">
        <v>0</v>
      </c>
      <c r="AV265" s="127">
        <v>0</v>
      </c>
      <c r="AW265" s="127">
        <v>0</v>
      </c>
      <c r="AX265" s="127">
        <v>0</v>
      </c>
      <c r="AY265" s="127">
        <v>0</v>
      </c>
      <c r="AZ265" s="188">
        <f t="shared" si="47"/>
        <v>24.193548387096747</v>
      </c>
      <c r="BA265" s="60">
        <f t="shared" si="48"/>
        <v>2.4999999999999973</v>
      </c>
      <c r="BB265" s="127">
        <f t="shared" si="55"/>
        <v>9.333333333333329</v>
      </c>
      <c r="BC265" s="57">
        <f aca="true" t="shared" si="60" ref="BC265:BC276">SUM(AO265+AP265+AQ265+AS265)</f>
        <v>90.32258064516125</v>
      </c>
      <c r="BD265" s="127">
        <f t="shared" si="52"/>
        <v>12.815586413413374</v>
      </c>
      <c r="BE265" s="127">
        <f t="shared" si="59"/>
        <v>0</v>
      </c>
      <c r="BF265" s="27">
        <v>2.7202604422060506</v>
      </c>
      <c r="BG265" s="138">
        <v>12.815586413413374</v>
      </c>
      <c r="BH265" s="27">
        <v>2.878630772275407</v>
      </c>
      <c r="BI265" s="2">
        <v>34.46</v>
      </c>
      <c r="BJ265" s="2">
        <v>34.28</v>
      </c>
      <c r="BK265" s="2">
        <f t="shared" si="58"/>
        <v>34.370000000000005</v>
      </c>
      <c r="BL265" s="2">
        <v>7.55</v>
      </c>
      <c r="BM265" s="2">
        <v>9.65</v>
      </c>
      <c r="BN265" s="7">
        <f t="shared" si="53"/>
        <v>4917.024320457797</v>
      </c>
      <c r="BO265" s="1">
        <f t="shared" si="57"/>
        <v>13375.586752306433</v>
      </c>
    </row>
    <row r="266" spans="1:67" ht="12" customHeight="1">
      <c r="A266" s="168" t="s">
        <v>92</v>
      </c>
      <c r="B266" s="116" t="s">
        <v>566</v>
      </c>
      <c r="C266" s="49">
        <v>1</v>
      </c>
      <c r="D266" s="49">
        <v>1</v>
      </c>
      <c r="E266" s="37">
        <v>75.5</v>
      </c>
      <c r="F266" s="12">
        <v>20</v>
      </c>
      <c r="G266" s="1">
        <v>0</v>
      </c>
      <c r="H266" s="1">
        <v>0</v>
      </c>
      <c r="I266" s="1">
        <v>0</v>
      </c>
      <c r="J266" s="12">
        <v>30</v>
      </c>
      <c r="K266" s="1">
        <v>0</v>
      </c>
      <c r="L266" s="1">
        <v>10</v>
      </c>
      <c r="M266" s="12">
        <v>0</v>
      </c>
      <c r="N266" s="1">
        <v>0</v>
      </c>
      <c r="O266" s="20">
        <v>0</v>
      </c>
      <c r="P266" s="13">
        <v>0</v>
      </c>
      <c r="Q266" s="14">
        <v>0</v>
      </c>
      <c r="R266" s="8">
        <v>0</v>
      </c>
      <c r="S266" s="1">
        <v>0</v>
      </c>
      <c r="T266" s="17">
        <v>0</v>
      </c>
      <c r="U266" s="14">
        <v>0</v>
      </c>
      <c r="V266" s="11">
        <v>10</v>
      </c>
      <c r="W266" s="16">
        <v>0</v>
      </c>
      <c r="X266" s="17">
        <v>10</v>
      </c>
      <c r="Y266" s="13">
        <v>0</v>
      </c>
      <c r="Z266" s="15">
        <v>10</v>
      </c>
      <c r="AA266" s="16">
        <v>10</v>
      </c>
      <c r="AB266" s="1">
        <f>SUM(F266:AA266)</f>
        <v>100</v>
      </c>
      <c r="AC266" s="16"/>
      <c r="AD266" s="16"/>
      <c r="AE266" s="151"/>
      <c r="AF266" s="11">
        <v>4</v>
      </c>
      <c r="AG266" s="16" t="s">
        <v>549</v>
      </c>
      <c r="AH266" s="156">
        <v>4</v>
      </c>
      <c r="AI266" s="160">
        <v>75.5</v>
      </c>
      <c r="AJ266" s="37"/>
      <c r="AK266" s="14"/>
      <c r="AL266" s="14"/>
      <c r="AM266" s="14"/>
      <c r="AN266" s="126" t="s">
        <v>529</v>
      </c>
      <c r="AO266" s="127">
        <v>25.742574257425698</v>
      </c>
      <c r="AP266" s="127">
        <v>0</v>
      </c>
      <c r="AQ266" s="127">
        <v>64.3564356435643</v>
      </c>
      <c r="AR266" s="127">
        <v>0</v>
      </c>
      <c r="AS266" s="127">
        <v>0.99009900990099</v>
      </c>
      <c r="AT266" s="127">
        <v>8.91089108910891</v>
      </c>
      <c r="AU266" s="127">
        <v>0</v>
      </c>
      <c r="AV266" s="127">
        <v>0</v>
      </c>
      <c r="AW266" s="127">
        <v>0</v>
      </c>
      <c r="AX266" s="127">
        <v>0</v>
      </c>
      <c r="AY266" s="127">
        <v>0</v>
      </c>
      <c r="AZ266" s="188">
        <f t="shared" si="47"/>
        <v>65.34653465346528</v>
      </c>
      <c r="BA266" s="60">
        <f t="shared" si="48"/>
        <v>7.333333333333327</v>
      </c>
      <c r="BB266" s="127">
        <f t="shared" si="55"/>
        <v>10.222222222222213</v>
      </c>
      <c r="BC266" s="57">
        <f t="shared" si="60"/>
        <v>91.08910891089099</v>
      </c>
      <c r="BD266" s="127">
        <f t="shared" si="52"/>
        <v>3.3600491970018265</v>
      </c>
      <c r="BE266" s="127">
        <f t="shared" si="59"/>
        <v>0</v>
      </c>
      <c r="BF266" s="27">
        <v>2.7124469885142948</v>
      </c>
      <c r="BG266" s="27">
        <v>3.3600491970018265</v>
      </c>
      <c r="BH266" s="27">
        <v>0.014275165014843869</v>
      </c>
      <c r="BI266" s="2">
        <v>36.46</v>
      </c>
      <c r="BJ266" s="2">
        <v>36.94</v>
      </c>
      <c r="BK266" s="2">
        <f t="shared" si="58"/>
        <v>36.7</v>
      </c>
      <c r="BL266" s="2">
        <v>6.42</v>
      </c>
      <c r="BM266" s="2">
        <v>7.85</v>
      </c>
      <c r="BN266" s="7">
        <f t="shared" si="53"/>
        <v>6262.798634812289</v>
      </c>
      <c r="BO266" s="1">
        <f t="shared" si="57"/>
        <v>16987.509296668028</v>
      </c>
    </row>
    <row r="267" spans="1:67" ht="12" customHeight="1">
      <c r="A267" s="168" t="s">
        <v>93</v>
      </c>
      <c r="B267" s="116" t="s">
        <v>566</v>
      </c>
      <c r="C267" s="49">
        <v>1</v>
      </c>
      <c r="D267" s="49">
        <v>1</v>
      </c>
      <c r="E267" s="37">
        <v>83.6</v>
      </c>
      <c r="F267" s="12">
        <v>0</v>
      </c>
      <c r="G267" s="1">
        <v>0</v>
      </c>
      <c r="H267" s="1">
        <v>0</v>
      </c>
      <c r="I267" s="1">
        <v>0</v>
      </c>
      <c r="J267" s="12">
        <v>0</v>
      </c>
      <c r="K267" s="1">
        <v>0</v>
      </c>
      <c r="L267" s="1">
        <v>0</v>
      </c>
      <c r="M267" s="12">
        <v>20</v>
      </c>
      <c r="N267" s="1">
        <v>0</v>
      </c>
      <c r="O267" s="12">
        <v>0</v>
      </c>
      <c r="P267" s="13">
        <v>0</v>
      </c>
      <c r="Q267" s="14">
        <v>0</v>
      </c>
      <c r="R267" s="8">
        <v>0</v>
      </c>
      <c r="S267" s="1">
        <v>0</v>
      </c>
      <c r="T267" s="17">
        <v>0</v>
      </c>
      <c r="U267" s="14">
        <v>0</v>
      </c>
      <c r="V267" s="11">
        <v>0</v>
      </c>
      <c r="W267" s="16">
        <v>0</v>
      </c>
      <c r="X267" s="17">
        <v>80</v>
      </c>
      <c r="Y267" s="13">
        <v>0</v>
      </c>
      <c r="Z267" s="15">
        <v>0</v>
      </c>
      <c r="AA267" s="16">
        <v>0</v>
      </c>
      <c r="AB267" s="1">
        <f>SUM(F267:AA267)</f>
        <v>100</v>
      </c>
      <c r="AC267" s="16"/>
      <c r="AD267" s="16"/>
      <c r="AE267" s="151"/>
      <c r="AF267" s="11">
        <v>2</v>
      </c>
      <c r="AG267" s="16" t="s">
        <v>546</v>
      </c>
      <c r="AH267" s="156">
        <v>4</v>
      </c>
      <c r="AI267" s="160">
        <v>83.6</v>
      </c>
      <c r="AJ267" s="37"/>
      <c r="AK267" s="14"/>
      <c r="AL267" s="14"/>
      <c r="AM267" s="14"/>
      <c r="AN267" s="126" t="s">
        <v>530</v>
      </c>
      <c r="AO267" s="127">
        <v>95.049504950495</v>
      </c>
      <c r="AP267" s="127">
        <v>0</v>
      </c>
      <c r="AQ267" s="127">
        <v>1.98019801980198</v>
      </c>
      <c r="AR267" s="127">
        <v>0</v>
      </c>
      <c r="AS267" s="127">
        <v>1.98019801980198</v>
      </c>
      <c r="AT267" s="127">
        <v>0.99009900990099</v>
      </c>
      <c r="AU267" s="127">
        <v>0</v>
      </c>
      <c r="AV267" s="127">
        <v>0</v>
      </c>
      <c r="AW267" s="127">
        <v>0</v>
      </c>
      <c r="AX267" s="127">
        <v>0</v>
      </c>
      <c r="AY267" s="127">
        <v>0</v>
      </c>
      <c r="AZ267" s="188">
        <f t="shared" si="47"/>
        <v>3.96039603960396</v>
      </c>
      <c r="BA267" s="60">
        <f t="shared" si="48"/>
        <v>4</v>
      </c>
      <c r="BB267" s="127">
        <f t="shared" si="55"/>
        <v>99.99999999999996</v>
      </c>
      <c r="BC267" s="57">
        <f t="shared" si="60"/>
        <v>99.00990099009896</v>
      </c>
      <c r="BD267" s="127">
        <f t="shared" si="52"/>
        <v>5.345079105398246</v>
      </c>
      <c r="BE267" s="127">
        <f t="shared" si="59"/>
        <v>0</v>
      </c>
      <c r="BF267" s="27">
        <v>2.717026317420871</v>
      </c>
      <c r="BG267" s="27">
        <v>5.345079105398246</v>
      </c>
      <c r="BH267" s="27">
        <v>0.015497320287286493</v>
      </c>
      <c r="BI267" s="2">
        <v>38.36</v>
      </c>
      <c r="BJ267" s="2">
        <v>38.4</v>
      </c>
      <c r="BK267" s="2">
        <f t="shared" si="58"/>
        <v>38.379999999999995</v>
      </c>
      <c r="BL267" s="2">
        <v>7.62</v>
      </c>
      <c r="BM267" s="2">
        <v>9.05</v>
      </c>
      <c r="BN267" s="7">
        <f t="shared" si="53"/>
        <v>5436.260623229461</v>
      </c>
      <c r="BO267" s="1">
        <f t="shared" si="57"/>
        <v>14770.463181673233</v>
      </c>
    </row>
    <row r="268" spans="1:67" ht="12" customHeight="1">
      <c r="A268" s="168" t="s">
        <v>94</v>
      </c>
      <c r="B268" s="116" t="s">
        <v>566</v>
      </c>
      <c r="C268" s="49">
        <v>1</v>
      </c>
      <c r="D268" s="49">
        <v>1</v>
      </c>
      <c r="E268" s="37">
        <v>87.6</v>
      </c>
      <c r="F268" s="12">
        <v>0</v>
      </c>
      <c r="G268" s="1">
        <v>90</v>
      </c>
      <c r="H268" s="1">
        <v>0</v>
      </c>
      <c r="I268" s="1">
        <v>0</v>
      </c>
      <c r="J268" s="12">
        <v>0</v>
      </c>
      <c r="K268" s="1">
        <v>0</v>
      </c>
      <c r="L268" s="1">
        <v>0</v>
      </c>
      <c r="M268" s="12">
        <v>0</v>
      </c>
      <c r="N268" s="1">
        <v>0</v>
      </c>
      <c r="O268" s="12">
        <v>0</v>
      </c>
      <c r="P268" s="13">
        <v>0</v>
      </c>
      <c r="Q268" s="14">
        <v>0</v>
      </c>
      <c r="R268" s="8">
        <v>0</v>
      </c>
      <c r="S268" s="1">
        <v>0</v>
      </c>
      <c r="T268" s="17">
        <v>0</v>
      </c>
      <c r="U268" s="14">
        <v>0</v>
      </c>
      <c r="V268" s="11">
        <v>0</v>
      </c>
      <c r="W268" s="16">
        <v>0</v>
      </c>
      <c r="X268" s="17">
        <v>10</v>
      </c>
      <c r="Y268" s="13">
        <v>0</v>
      </c>
      <c r="Z268" s="15">
        <v>0</v>
      </c>
      <c r="AA268" s="16">
        <v>0</v>
      </c>
      <c r="AB268" s="1">
        <f>SUM(F268:AA268)</f>
        <v>100</v>
      </c>
      <c r="AC268" s="184">
        <v>0.47779934638978405</v>
      </c>
      <c r="AD268" s="184">
        <v>0.17863832800103221</v>
      </c>
      <c r="AE268" s="151"/>
      <c r="AF268" s="11">
        <v>5</v>
      </c>
      <c r="AG268" s="156" t="s">
        <v>552</v>
      </c>
      <c r="AH268" s="156">
        <v>3</v>
      </c>
      <c r="AI268" s="160">
        <v>87.6</v>
      </c>
      <c r="AJ268" s="37"/>
      <c r="AK268" s="14"/>
      <c r="AL268" s="14"/>
      <c r="AM268" s="14"/>
      <c r="AN268" s="126" t="s">
        <v>531</v>
      </c>
      <c r="AO268" s="127">
        <v>48.514851485148505</v>
      </c>
      <c r="AP268" s="127">
        <v>0</v>
      </c>
      <c r="AQ268" s="127">
        <v>38.613861386138595</v>
      </c>
      <c r="AR268" s="127">
        <v>0</v>
      </c>
      <c r="AS268" s="127">
        <v>6.93069306930693</v>
      </c>
      <c r="AT268" s="127">
        <v>4.9504950495049505</v>
      </c>
      <c r="AU268" s="127">
        <v>0</v>
      </c>
      <c r="AV268" s="127">
        <v>0</v>
      </c>
      <c r="AW268" s="127">
        <v>0.99009900990099</v>
      </c>
      <c r="AX268" s="127">
        <v>0</v>
      </c>
      <c r="AY268" s="127">
        <v>0</v>
      </c>
      <c r="AZ268" s="188">
        <f t="shared" si="47"/>
        <v>46.53465346534651</v>
      </c>
      <c r="BA268" s="60">
        <f t="shared" si="48"/>
        <v>9.399999999999995</v>
      </c>
      <c r="BB268" s="127">
        <f t="shared" si="55"/>
        <v>15.833333333333327</v>
      </c>
      <c r="BC268" s="57">
        <f t="shared" si="60"/>
        <v>94.05940594059402</v>
      </c>
      <c r="BD268" s="127">
        <f t="shared" si="52"/>
        <v>4.384553812770184</v>
      </c>
      <c r="BE268" s="127">
        <f t="shared" si="59"/>
        <v>0</v>
      </c>
      <c r="BF268" s="27">
        <v>2.7199904661162657</v>
      </c>
      <c r="BG268" s="27">
        <v>4.384553812770184</v>
      </c>
      <c r="BH268" s="27">
        <v>0.012294005169466375</v>
      </c>
      <c r="BI268" s="2">
        <v>36.38</v>
      </c>
      <c r="BJ268" s="2">
        <v>36.37</v>
      </c>
      <c r="BK268" s="2">
        <f t="shared" si="58"/>
        <v>36.375</v>
      </c>
      <c r="BL268" s="2">
        <v>7.02</v>
      </c>
      <c r="BM268" s="2">
        <v>8.42</v>
      </c>
      <c r="BN268" s="7">
        <f t="shared" si="53"/>
        <v>5630.804953560372</v>
      </c>
      <c r="BO268" s="1">
        <f t="shared" si="57"/>
        <v>15315.735790244455</v>
      </c>
    </row>
    <row r="269" spans="1:67" ht="12" customHeight="1">
      <c r="A269" s="168" t="s">
        <v>95</v>
      </c>
      <c r="B269" s="116" t="s">
        <v>566</v>
      </c>
      <c r="C269" s="49">
        <v>1</v>
      </c>
      <c r="D269" s="49">
        <v>1</v>
      </c>
      <c r="E269" s="37">
        <v>101.4</v>
      </c>
      <c r="F269" s="12">
        <v>0</v>
      </c>
      <c r="G269" s="1">
        <v>30</v>
      </c>
      <c r="H269" s="1">
        <v>0</v>
      </c>
      <c r="I269" s="1">
        <v>40</v>
      </c>
      <c r="J269" s="12">
        <v>0</v>
      </c>
      <c r="K269" s="1">
        <v>0</v>
      </c>
      <c r="L269" s="1">
        <v>0</v>
      </c>
      <c r="M269" s="12">
        <v>0</v>
      </c>
      <c r="N269" s="1">
        <v>0</v>
      </c>
      <c r="O269" s="12">
        <v>0</v>
      </c>
      <c r="P269" s="13">
        <v>0</v>
      </c>
      <c r="Q269" s="14">
        <v>0</v>
      </c>
      <c r="R269" s="8">
        <v>0</v>
      </c>
      <c r="S269" s="1">
        <v>0</v>
      </c>
      <c r="T269" s="17">
        <v>0</v>
      </c>
      <c r="U269" s="14">
        <v>0</v>
      </c>
      <c r="V269" s="11">
        <v>0</v>
      </c>
      <c r="W269" s="16">
        <v>0</v>
      </c>
      <c r="X269" s="17">
        <v>10</v>
      </c>
      <c r="Y269" s="13">
        <v>0</v>
      </c>
      <c r="Z269" s="15">
        <v>10</v>
      </c>
      <c r="AA269" s="16">
        <v>10</v>
      </c>
      <c r="AB269" s="1">
        <f>SUM(F269:AA269)</f>
        <v>100</v>
      </c>
      <c r="AC269" s="184">
        <v>0.5056851277948239</v>
      </c>
      <c r="AD269" s="184">
        <v>0.23251663308309242</v>
      </c>
      <c r="AE269" s="151"/>
      <c r="AF269" s="11">
        <v>5</v>
      </c>
      <c r="AG269" s="156" t="s">
        <v>553</v>
      </c>
      <c r="AH269" s="156">
        <v>3</v>
      </c>
      <c r="AI269" s="160">
        <v>101.4</v>
      </c>
      <c r="AJ269" s="37"/>
      <c r="AK269" s="14"/>
      <c r="AL269" s="14"/>
      <c r="AM269" s="14"/>
      <c r="AN269" s="126" t="s">
        <v>532</v>
      </c>
      <c r="AO269" s="127">
        <v>0</v>
      </c>
      <c r="AP269" s="127">
        <v>0</v>
      </c>
      <c r="AQ269" s="127">
        <v>67.3469387755102</v>
      </c>
      <c r="AR269" s="127">
        <v>0</v>
      </c>
      <c r="AS269" s="127">
        <v>0</v>
      </c>
      <c r="AT269" s="127">
        <v>29.5918367346938</v>
      </c>
      <c r="AU269" s="127">
        <v>0</v>
      </c>
      <c r="AV269" s="127">
        <v>0</v>
      </c>
      <c r="AW269" s="127">
        <v>3.0612244897959098</v>
      </c>
      <c r="AX269" s="127">
        <v>0</v>
      </c>
      <c r="AY269" s="127">
        <v>0</v>
      </c>
      <c r="AZ269" s="188">
        <f t="shared" si="47"/>
        <v>70.4081632653061</v>
      </c>
      <c r="BA269" s="60">
        <f t="shared" si="48"/>
        <v>2.3793103448275916</v>
      </c>
      <c r="BB269" s="127">
        <f t="shared" si="55"/>
        <v>2.062500000000005</v>
      </c>
      <c r="BC269" s="57">
        <f t="shared" si="60"/>
        <v>67.3469387755102</v>
      </c>
      <c r="BD269" s="127">
        <f t="shared" si="52"/>
        <v>7.766423672254387</v>
      </c>
      <c r="BE269" s="127">
        <f t="shared" si="59"/>
        <v>0</v>
      </c>
      <c r="BF269" s="27">
        <v>2.718743757271831</v>
      </c>
      <c r="BG269" s="27">
        <v>7.766423672254387</v>
      </c>
      <c r="BH269" s="27">
        <v>0.04340644745638262</v>
      </c>
      <c r="BI269" s="2">
        <v>39.23</v>
      </c>
      <c r="BJ269" s="2">
        <v>39.36</v>
      </c>
      <c r="BK269" s="2">
        <f t="shared" si="58"/>
        <v>39.295</v>
      </c>
      <c r="BL269" s="2">
        <v>9.27</v>
      </c>
      <c r="BM269" s="2">
        <v>11.15</v>
      </c>
      <c r="BN269" s="7">
        <f t="shared" si="53"/>
        <v>4511.4810562571765</v>
      </c>
      <c r="BO269" s="1">
        <f t="shared" si="57"/>
        <v>12265.560957749325</v>
      </c>
    </row>
    <row r="270" spans="1:67" ht="12" customHeight="1">
      <c r="A270" s="168" t="s">
        <v>398</v>
      </c>
      <c r="B270" s="116" t="s">
        <v>566</v>
      </c>
      <c r="C270" s="49">
        <v>1</v>
      </c>
      <c r="D270" s="49">
        <v>1</v>
      </c>
      <c r="E270" s="37">
        <v>111.7</v>
      </c>
      <c r="F270" s="12">
        <v>0</v>
      </c>
      <c r="G270" s="1">
        <v>0</v>
      </c>
      <c r="H270" s="1">
        <v>0</v>
      </c>
      <c r="I270" s="1">
        <v>0</v>
      </c>
      <c r="J270" s="12">
        <v>0</v>
      </c>
      <c r="K270" s="1">
        <v>0</v>
      </c>
      <c r="L270" s="1">
        <v>0</v>
      </c>
      <c r="M270" s="12">
        <v>0</v>
      </c>
      <c r="N270" s="1">
        <v>0</v>
      </c>
      <c r="O270" s="12">
        <v>0</v>
      </c>
      <c r="P270" s="13">
        <v>0</v>
      </c>
      <c r="Q270" s="14">
        <v>0</v>
      </c>
      <c r="R270" s="8">
        <v>0</v>
      </c>
      <c r="S270" s="1">
        <v>0</v>
      </c>
      <c r="T270" s="17">
        <v>0</v>
      </c>
      <c r="U270" s="14">
        <v>0</v>
      </c>
      <c r="V270" s="11">
        <v>0</v>
      </c>
      <c r="W270" s="16">
        <v>0</v>
      </c>
      <c r="X270" s="17">
        <v>100</v>
      </c>
      <c r="Y270" s="13">
        <v>0</v>
      </c>
      <c r="Z270" s="15">
        <v>0</v>
      </c>
      <c r="AA270" s="16">
        <v>0</v>
      </c>
      <c r="AB270" s="1">
        <f>SUM(F270:AA270)</f>
        <v>100</v>
      </c>
      <c r="AC270" s="184">
        <v>0.9413517511140971</v>
      </c>
      <c r="AD270" s="184">
        <v>1.3413253817987638</v>
      </c>
      <c r="AE270" s="151"/>
      <c r="AF270" s="11">
        <v>5</v>
      </c>
      <c r="AG270" s="151" t="s">
        <v>555</v>
      </c>
      <c r="AH270" s="156">
        <v>2</v>
      </c>
      <c r="AI270" s="160">
        <v>111.7</v>
      </c>
      <c r="AJ270" s="37"/>
      <c r="AK270" s="14"/>
      <c r="AL270" s="14"/>
      <c r="AM270" s="14"/>
      <c r="AN270" s="130" t="s">
        <v>533</v>
      </c>
      <c r="AO270" s="127">
        <v>6.93069306930693</v>
      </c>
      <c r="AP270" s="127">
        <v>0</v>
      </c>
      <c r="AQ270" s="127">
        <v>33.6633663366336</v>
      </c>
      <c r="AR270" s="127">
        <v>0</v>
      </c>
      <c r="AS270" s="127">
        <v>3.96039603960396</v>
      </c>
      <c r="AT270" s="127">
        <v>38.613861386138595</v>
      </c>
      <c r="AU270" s="127">
        <v>0</v>
      </c>
      <c r="AV270" s="127">
        <v>0</v>
      </c>
      <c r="AW270" s="127">
        <v>5.9405940594059405</v>
      </c>
      <c r="AX270" s="127">
        <v>10.8910891089108</v>
      </c>
      <c r="AY270" s="127">
        <v>0</v>
      </c>
      <c r="AZ270" s="188">
        <f t="shared" si="47"/>
        <v>43.5643564356435</v>
      </c>
      <c r="BA270" s="60">
        <f t="shared" si="48"/>
        <v>1.128205128205127</v>
      </c>
      <c r="BB270" s="127">
        <f t="shared" si="55"/>
        <v>0.9999999999999989</v>
      </c>
      <c r="BC270" s="57">
        <f t="shared" si="60"/>
        <v>44.554455445544484</v>
      </c>
      <c r="BD270" s="127">
        <f t="shared" si="52"/>
        <v>-3.7459435737566062</v>
      </c>
      <c r="BE270" s="127">
        <f t="shared" si="59"/>
        <v>-2.907435441689985</v>
      </c>
      <c r="BF270" s="27">
        <v>2.7436937020396015</v>
      </c>
      <c r="BG270" s="27">
        <v>7.145145535154193</v>
      </c>
      <c r="BH270" s="27">
        <v>0.04198505690122497</v>
      </c>
      <c r="BI270" s="2">
        <v>40.67</v>
      </c>
      <c r="BJ270" s="2">
        <v>40.72</v>
      </c>
      <c r="BK270" s="2">
        <f t="shared" si="58"/>
        <v>40.695</v>
      </c>
      <c r="BL270" s="2">
        <v>7.77</v>
      </c>
      <c r="BM270" s="2">
        <v>9.5</v>
      </c>
      <c r="BN270" s="7">
        <f t="shared" si="53"/>
        <v>5644.244105409155</v>
      </c>
      <c r="BO270" s="1">
        <f t="shared" si="57"/>
        <v>15486.077004785244</v>
      </c>
    </row>
    <row r="271" spans="1:67" ht="12" customHeight="1">
      <c r="A271" s="168" t="s">
        <v>399</v>
      </c>
      <c r="B271" s="116" t="s">
        <v>566</v>
      </c>
      <c r="C271" s="49">
        <v>1</v>
      </c>
      <c r="D271" s="49">
        <v>1</v>
      </c>
      <c r="E271" s="37">
        <v>125.7</v>
      </c>
      <c r="F271" s="12">
        <v>0</v>
      </c>
      <c r="G271" s="1">
        <v>0</v>
      </c>
      <c r="H271" s="1">
        <v>0</v>
      </c>
      <c r="I271" s="1">
        <v>0</v>
      </c>
      <c r="J271" s="12">
        <v>0</v>
      </c>
      <c r="K271" s="1">
        <v>0</v>
      </c>
      <c r="L271" s="1">
        <v>0</v>
      </c>
      <c r="M271" s="12">
        <v>0</v>
      </c>
      <c r="N271" s="1">
        <v>20</v>
      </c>
      <c r="O271" s="12">
        <v>0</v>
      </c>
      <c r="P271" s="13">
        <v>0</v>
      </c>
      <c r="Q271" s="14">
        <v>0</v>
      </c>
      <c r="R271" s="8">
        <v>0</v>
      </c>
      <c r="S271" s="1">
        <v>0</v>
      </c>
      <c r="T271" s="17">
        <v>0</v>
      </c>
      <c r="U271" s="14">
        <v>0</v>
      </c>
      <c r="V271" s="11">
        <v>0</v>
      </c>
      <c r="W271" s="16">
        <v>0</v>
      </c>
      <c r="X271" s="17">
        <v>80</v>
      </c>
      <c r="Y271" s="13">
        <v>0</v>
      </c>
      <c r="Z271" s="15">
        <v>0</v>
      </c>
      <c r="AA271" s="16">
        <v>0</v>
      </c>
      <c r="AB271" s="1">
        <f>SUM(F271:AA271)</f>
        <v>100</v>
      </c>
      <c r="AC271" s="16"/>
      <c r="AD271" s="16"/>
      <c r="AE271" s="151"/>
      <c r="AF271" s="11">
        <v>4</v>
      </c>
      <c r="AG271" s="151" t="s">
        <v>555</v>
      </c>
      <c r="AH271" s="156">
        <v>2</v>
      </c>
      <c r="AI271" s="160">
        <v>125.7</v>
      </c>
      <c r="AJ271" s="37"/>
      <c r="AK271" s="14"/>
      <c r="AL271" s="14"/>
      <c r="AM271" s="14"/>
      <c r="AN271" s="126" t="s">
        <v>534</v>
      </c>
      <c r="AO271" s="127">
        <v>62.3762376237623</v>
      </c>
      <c r="AP271" s="127">
        <v>0</v>
      </c>
      <c r="AQ271" s="127">
        <v>14.8514851485148</v>
      </c>
      <c r="AR271" s="127">
        <v>0</v>
      </c>
      <c r="AS271" s="127">
        <v>2.9702970297029703</v>
      </c>
      <c r="AT271" s="127">
        <v>4.9504950495049505</v>
      </c>
      <c r="AU271" s="127">
        <v>0</v>
      </c>
      <c r="AV271" s="127">
        <v>4.9504950495049505</v>
      </c>
      <c r="AW271" s="127">
        <v>5.9405940594059405</v>
      </c>
      <c r="AX271" s="127">
        <v>3.96039603960396</v>
      </c>
      <c r="AY271" s="127">
        <v>0</v>
      </c>
      <c r="AZ271" s="188">
        <f t="shared" si="47"/>
        <v>23.762376237623712</v>
      </c>
      <c r="BA271" s="60">
        <f t="shared" si="48"/>
        <v>4.79999999999999</v>
      </c>
      <c r="BB271" s="127">
        <f t="shared" si="55"/>
        <v>7.3636363636363535</v>
      </c>
      <c r="BC271" s="57">
        <f t="shared" si="60"/>
        <v>80.19801980198008</v>
      </c>
      <c r="BD271" s="127">
        <f t="shared" si="52"/>
        <v>1.6755783884256652</v>
      </c>
      <c r="BE271" s="127">
        <f t="shared" si="59"/>
        <v>2.3635993797491364</v>
      </c>
      <c r="BF271" s="27">
        <v>2.72757303279585</v>
      </c>
      <c r="BG271" s="27">
        <v>5.635974428029625</v>
      </c>
      <c r="BH271" s="27">
        <v>0.033028768628306816</v>
      </c>
      <c r="BI271" s="2">
        <v>38.21</v>
      </c>
      <c r="BJ271" s="2">
        <v>38.47</v>
      </c>
      <c r="BK271" s="2">
        <f t="shared" si="58"/>
        <v>38.34</v>
      </c>
      <c r="BL271" s="2">
        <v>7.7</v>
      </c>
      <c r="BM271" s="2">
        <v>9.57</v>
      </c>
      <c r="BN271" s="7">
        <f t="shared" si="53"/>
        <v>5369.7478991596645</v>
      </c>
      <c r="BO271" s="1">
        <f t="shared" si="57"/>
        <v>14646.379562660071</v>
      </c>
    </row>
    <row r="272" spans="1:67" ht="12" customHeight="1">
      <c r="A272" s="168" t="s">
        <v>400</v>
      </c>
      <c r="B272" s="116" t="s">
        <v>566</v>
      </c>
      <c r="C272" s="49">
        <v>1</v>
      </c>
      <c r="D272" s="49">
        <v>1</v>
      </c>
      <c r="E272" s="37">
        <v>138.25</v>
      </c>
      <c r="F272" s="12">
        <v>0</v>
      </c>
      <c r="G272" s="1">
        <v>0</v>
      </c>
      <c r="H272" s="1">
        <v>0</v>
      </c>
      <c r="I272" s="1">
        <v>0</v>
      </c>
      <c r="J272" s="12">
        <v>0</v>
      </c>
      <c r="K272" s="1">
        <v>10</v>
      </c>
      <c r="L272" s="1">
        <v>0</v>
      </c>
      <c r="M272" s="12">
        <v>5</v>
      </c>
      <c r="N272" s="1">
        <v>5</v>
      </c>
      <c r="O272" s="12">
        <v>0</v>
      </c>
      <c r="P272" s="13">
        <v>0</v>
      </c>
      <c r="Q272" s="14">
        <v>0</v>
      </c>
      <c r="R272" s="8">
        <v>0</v>
      </c>
      <c r="S272" s="1">
        <v>0</v>
      </c>
      <c r="T272" s="17">
        <v>0</v>
      </c>
      <c r="U272" s="14">
        <v>0</v>
      </c>
      <c r="V272" s="11">
        <v>0</v>
      </c>
      <c r="W272" s="16">
        <v>0</v>
      </c>
      <c r="X272" s="17">
        <v>55</v>
      </c>
      <c r="Y272" s="13">
        <v>0</v>
      </c>
      <c r="Z272" s="15">
        <v>0</v>
      </c>
      <c r="AA272" s="16">
        <v>25</v>
      </c>
      <c r="AB272" s="1">
        <f>SUM(F272:AA272)</f>
        <v>100</v>
      </c>
      <c r="AC272" s="16"/>
      <c r="AD272" s="16"/>
      <c r="AE272" s="151"/>
      <c r="AF272" s="11">
        <v>4</v>
      </c>
      <c r="AG272" s="151" t="s">
        <v>555</v>
      </c>
      <c r="AH272" s="156">
        <v>2</v>
      </c>
      <c r="AI272" s="160">
        <v>138.25</v>
      </c>
      <c r="AJ272" s="37"/>
      <c r="AK272" s="14"/>
      <c r="AL272" s="14"/>
      <c r="AM272" s="14"/>
      <c r="AN272" s="126" t="s">
        <v>535</v>
      </c>
      <c r="AO272" s="127">
        <v>58.823529411764696</v>
      </c>
      <c r="AP272" s="127">
        <v>0</v>
      </c>
      <c r="AQ272" s="127">
        <v>25.4901960784313</v>
      </c>
      <c r="AR272" s="127">
        <v>0</v>
      </c>
      <c r="AS272" s="127">
        <v>2.94117647058823</v>
      </c>
      <c r="AT272" s="127">
        <v>0.9803921568627451</v>
      </c>
      <c r="AU272" s="127">
        <v>0</v>
      </c>
      <c r="AV272" s="127">
        <v>0.9803921568627451</v>
      </c>
      <c r="AW272" s="127">
        <v>8.8235294117647</v>
      </c>
      <c r="AX272" s="127">
        <v>1.9607843137254901</v>
      </c>
      <c r="AY272" s="127">
        <v>0</v>
      </c>
      <c r="AZ272" s="188">
        <f>AQ272+AS272+AW272</f>
        <v>37.254901960784224</v>
      </c>
      <c r="BA272" s="60">
        <f t="shared" si="48"/>
        <v>37.999999999999915</v>
      </c>
      <c r="BB272" s="127">
        <f t="shared" si="55"/>
        <v>8.899999999999997</v>
      </c>
      <c r="BC272" s="57">
        <f t="shared" si="60"/>
        <v>87.25490196078422</v>
      </c>
      <c r="BD272" s="127">
        <f t="shared" si="52"/>
        <v>7.7548273746819305</v>
      </c>
      <c r="BE272" s="127">
        <f t="shared" si="59"/>
        <v>0.252846932496149</v>
      </c>
      <c r="BF272" s="27">
        <v>2.7182605561756</v>
      </c>
      <c r="BG272" s="27">
        <v>9.71561168840742</v>
      </c>
      <c r="BH272" s="27">
        <v>0.027725765224995324</v>
      </c>
      <c r="BI272" s="2">
        <v>38.87</v>
      </c>
      <c r="BJ272" s="2">
        <v>38.71</v>
      </c>
      <c r="BK272" s="2">
        <f t="shared" si="58"/>
        <v>38.79</v>
      </c>
      <c r="BL272" s="2">
        <v>8.22</v>
      </c>
      <c r="BM272" s="2">
        <v>10.62</v>
      </c>
      <c r="BN272" s="7">
        <f t="shared" si="53"/>
        <v>5063.968668407311</v>
      </c>
      <c r="BO272" s="1">
        <f t="shared" si="57"/>
        <v>13765.186289040672</v>
      </c>
    </row>
    <row r="273" spans="1:67" ht="12" customHeight="1">
      <c r="A273" s="168" t="s">
        <v>401</v>
      </c>
      <c r="B273" s="116" t="s">
        <v>566</v>
      </c>
      <c r="C273" s="49">
        <v>1</v>
      </c>
      <c r="D273" s="49">
        <v>1</v>
      </c>
      <c r="E273" s="37">
        <v>141.5</v>
      </c>
      <c r="F273" s="12">
        <v>0</v>
      </c>
      <c r="G273" s="1">
        <v>0</v>
      </c>
      <c r="H273" s="1">
        <v>0</v>
      </c>
      <c r="I273" s="1">
        <v>0</v>
      </c>
      <c r="J273" s="12">
        <v>0</v>
      </c>
      <c r="K273" s="1">
        <v>40</v>
      </c>
      <c r="L273" s="1">
        <v>0</v>
      </c>
      <c r="M273" s="12">
        <v>5</v>
      </c>
      <c r="N273" s="1">
        <v>5</v>
      </c>
      <c r="O273" s="12">
        <v>0</v>
      </c>
      <c r="P273" s="13">
        <v>0</v>
      </c>
      <c r="Q273" s="14">
        <v>0</v>
      </c>
      <c r="R273" s="8">
        <v>0</v>
      </c>
      <c r="S273" s="1">
        <v>0</v>
      </c>
      <c r="T273" s="17">
        <v>5</v>
      </c>
      <c r="U273" s="14">
        <v>5</v>
      </c>
      <c r="V273" s="11">
        <v>0</v>
      </c>
      <c r="W273" s="16">
        <v>0</v>
      </c>
      <c r="X273" s="17">
        <v>15</v>
      </c>
      <c r="Y273" s="13">
        <v>0</v>
      </c>
      <c r="Z273" s="15">
        <v>10</v>
      </c>
      <c r="AA273" s="16">
        <v>15</v>
      </c>
      <c r="AB273" s="1">
        <f>SUM(F273:AA273)</f>
        <v>100</v>
      </c>
      <c r="AC273" s="184">
        <v>0.7044746056216425</v>
      </c>
      <c r="AD273" s="184">
        <v>0.5670233852845029</v>
      </c>
      <c r="AE273" s="151"/>
      <c r="AF273" s="11">
        <v>5</v>
      </c>
      <c r="AG273" s="151" t="s">
        <v>554</v>
      </c>
      <c r="AH273" s="156">
        <v>2</v>
      </c>
      <c r="AI273" s="160">
        <v>141.5</v>
      </c>
      <c r="AJ273" s="37"/>
      <c r="AK273" s="14"/>
      <c r="AL273" s="14"/>
      <c r="AM273" s="14"/>
      <c r="AN273" s="126" t="s">
        <v>536</v>
      </c>
      <c r="AO273" s="127">
        <v>2.4390243902439</v>
      </c>
      <c r="AP273" s="127">
        <v>0</v>
      </c>
      <c r="AQ273" s="127">
        <v>69.9186991869918</v>
      </c>
      <c r="AR273" s="127">
        <v>0</v>
      </c>
      <c r="AS273" s="127">
        <v>0.8130081300813</v>
      </c>
      <c r="AT273" s="127">
        <v>18.6991869918699</v>
      </c>
      <c r="AU273" s="127">
        <v>0</v>
      </c>
      <c r="AV273" s="127">
        <v>0</v>
      </c>
      <c r="AW273" s="127">
        <v>8.130081300813</v>
      </c>
      <c r="AX273" s="127">
        <v>0</v>
      </c>
      <c r="AY273" s="127">
        <v>0</v>
      </c>
      <c r="AZ273" s="188">
        <f>AQ273+AS273+AW273</f>
        <v>78.8617886178861</v>
      </c>
      <c r="BA273" s="60">
        <f t="shared" si="48"/>
        <v>4.217391304347826</v>
      </c>
      <c r="BB273" s="127">
        <f t="shared" si="55"/>
        <v>2.7272727272727275</v>
      </c>
      <c r="BC273" s="57">
        <f t="shared" si="60"/>
        <v>73.170731707317</v>
      </c>
      <c r="BD273" s="127">
        <f t="shared" si="52"/>
        <v>6.034725413653078</v>
      </c>
      <c r="BE273" s="127">
        <f t="shared" si="59"/>
        <v>0</v>
      </c>
      <c r="BF273" s="27">
        <v>2.7256591149363905</v>
      </c>
      <c r="BG273" s="27">
        <v>6.034725413653078</v>
      </c>
      <c r="BH273" s="27">
        <v>0.014010898319365276</v>
      </c>
      <c r="BI273" s="2">
        <v>38.22</v>
      </c>
      <c r="BJ273" s="2">
        <v>38.33</v>
      </c>
      <c r="BK273" s="2">
        <f t="shared" si="58"/>
        <v>38.275</v>
      </c>
      <c r="BL273" s="2">
        <v>7.6</v>
      </c>
      <c r="BM273" s="2">
        <v>9.15</v>
      </c>
      <c r="BN273" s="7">
        <f t="shared" si="53"/>
        <v>5436.789772727273</v>
      </c>
      <c r="BO273" s="1">
        <f t="shared" si="57"/>
        <v>14818.835600027038</v>
      </c>
    </row>
    <row r="274" spans="1:67" ht="12" customHeight="1">
      <c r="A274" s="168" t="s">
        <v>402</v>
      </c>
      <c r="B274" s="116" t="s">
        <v>566</v>
      </c>
      <c r="C274" s="49">
        <v>1</v>
      </c>
      <c r="D274" s="49">
        <v>1</v>
      </c>
      <c r="E274" s="37">
        <v>146.6</v>
      </c>
      <c r="F274" s="12">
        <v>0</v>
      </c>
      <c r="G274" s="1">
        <v>0</v>
      </c>
      <c r="H274" s="1">
        <v>0</v>
      </c>
      <c r="I274" s="1">
        <v>0</v>
      </c>
      <c r="J274" s="12">
        <v>0</v>
      </c>
      <c r="K274" s="1">
        <v>0</v>
      </c>
      <c r="L274" s="1">
        <v>0</v>
      </c>
      <c r="M274" s="12">
        <v>15</v>
      </c>
      <c r="N274" s="1">
        <v>15</v>
      </c>
      <c r="O274" s="12">
        <v>0</v>
      </c>
      <c r="P274" s="13">
        <v>0</v>
      </c>
      <c r="Q274" s="14">
        <v>0</v>
      </c>
      <c r="R274" s="8">
        <v>0</v>
      </c>
      <c r="S274" s="1">
        <v>0</v>
      </c>
      <c r="T274" s="17">
        <v>5</v>
      </c>
      <c r="U274" s="14">
        <v>5</v>
      </c>
      <c r="V274" s="11">
        <v>0</v>
      </c>
      <c r="W274" s="16">
        <v>0</v>
      </c>
      <c r="X274" s="17">
        <v>20</v>
      </c>
      <c r="Y274" s="13">
        <v>0</v>
      </c>
      <c r="Z274" s="15">
        <v>20</v>
      </c>
      <c r="AA274" s="16">
        <v>20</v>
      </c>
      <c r="AB274" s="1">
        <f>SUM(F274:AA274)</f>
        <v>100</v>
      </c>
      <c r="AC274" s="16"/>
      <c r="AD274" s="16"/>
      <c r="AE274" s="151"/>
      <c r="AF274" s="11">
        <v>4</v>
      </c>
      <c r="AG274" s="156" t="s">
        <v>557</v>
      </c>
      <c r="AH274" s="156">
        <v>3</v>
      </c>
      <c r="AI274" s="160">
        <v>146.6</v>
      </c>
      <c r="AJ274" s="37"/>
      <c r="AK274" s="14"/>
      <c r="AL274" s="14"/>
      <c r="AM274" s="14"/>
      <c r="AN274" s="126" t="s">
        <v>537</v>
      </c>
      <c r="AO274" s="127">
        <v>22.7722772277227</v>
      </c>
      <c r="AP274" s="127">
        <v>0</v>
      </c>
      <c r="AQ274" s="127">
        <v>63.3663366336633</v>
      </c>
      <c r="AR274" s="127">
        <v>0</v>
      </c>
      <c r="AS274" s="127">
        <v>3.96039603960396</v>
      </c>
      <c r="AT274" s="127">
        <v>7.92079207920792</v>
      </c>
      <c r="AU274" s="127">
        <v>0</v>
      </c>
      <c r="AV274" s="127">
        <v>0</v>
      </c>
      <c r="AW274" s="127">
        <v>1.98019801980198</v>
      </c>
      <c r="AX274" s="127">
        <v>0</v>
      </c>
      <c r="AY274" s="127">
        <v>0</v>
      </c>
      <c r="AZ274" s="188">
        <f>AQ274+AS274+AW274</f>
        <v>69.30693069306923</v>
      </c>
      <c r="BA274" s="60">
        <f t="shared" si="48"/>
        <v>8.749999999999993</v>
      </c>
      <c r="BB274" s="127">
        <f t="shared" si="55"/>
        <v>9.099999999999989</v>
      </c>
      <c r="BC274" s="57">
        <f t="shared" si="60"/>
        <v>90.09900990098997</v>
      </c>
      <c r="BD274" s="127">
        <f t="shared" si="52"/>
        <v>4.7378724759407165</v>
      </c>
      <c r="BE274" s="127">
        <f t="shared" si="59"/>
        <v>0</v>
      </c>
      <c r="BF274" s="27">
        <v>2.7185251910216444</v>
      </c>
      <c r="BG274" s="27">
        <v>4.7378724759407165</v>
      </c>
      <c r="BH274" s="27">
        <v>0.015619813598887877</v>
      </c>
      <c r="BI274" s="2">
        <v>36.4</v>
      </c>
      <c r="BJ274" s="2">
        <v>36.41</v>
      </c>
      <c r="BK274" s="2">
        <f t="shared" si="58"/>
        <v>36.405</v>
      </c>
      <c r="BL274" s="2">
        <v>6.7</v>
      </c>
      <c r="BM274" s="2">
        <v>8.1</v>
      </c>
      <c r="BN274" s="7">
        <f t="shared" si="53"/>
        <v>5929.15309446254</v>
      </c>
      <c r="BO274" s="1">
        <f t="shared" si="57"/>
        <v>16118.55204872035</v>
      </c>
    </row>
    <row r="275" spans="1:67" ht="12" customHeight="1">
      <c r="A275" s="168" t="s">
        <v>403</v>
      </c>
      <c r="B275" s="116" t="s">
        <v>566</v>
      </c>
      <c r="C275" s="49">
        <v>1</v>
      </c>
      <c r="D275" s="49">
        <v>1</v>
      </c>
      <c r="E275" s="37">
        <v>148.5</v>
      </c>
      <c r="F275" s="12">
        <v>0</v>
      </c>
      <c r="G275" s="1">
        <v>0</v>
      </c>
      <c r="H275" s="1">
        <v>0</v>
      </c>
      <c r="I275" s="1">
        <v>0</v>
      </c>
      <c r="J275" s="12">
        <v>0</v>
      </c>
      <c r="K275" s="1">
        <v>40</v>
      </c>
      <c r="L275" s="1">
        <v>0</v>
      </c>
      <c r="M275" s="12">
        <v>10</v>
      </c>
      <c r="N275" s="1">
        <v>0</v>
      </c>
      <c r="O275" s="12">
        <v>0</v>
      </c>
      <c r="P275" s="13">
        <v>0</v>
      </c>
      <c r="Q275" s="14">
        <v>0</v>
      </c>
      <c r="R275" s="8">
        <v>0</v>
      </c>
      <c r="S275" s="1">
        <v>0</v>
      </c>
      <c r="T275" s="17">
        <v>0</v>
      </c>
      <c r="U275" s="14">
        <v>6</v>
      </c>
      <c r="V275" s="11">
        <v>6</v>
      </c>
      <c r="W275" s="16">
        <v>0</v>
      </c>
      <c r="X275" s="17">
        <v>12</v>
      </c>
      <c r="Y275" s="13">
        <v>0</v>
      </c>
      <c r="Z275" s="15">
        <v>12</v>
      </c>
      <c r="AA275" s="16">
        <v>14</v>
      </c>
      <c r="AB275" s="1">
        <f>SUM(F275:AA275)</f>
        <v>100</v>
      </c>
      <c r="AC275" s="16"/>
      <c r="AD275" s="16"/>
      <c r="AE275" s="151"/>
      <c r="AF275" s="11">
        <v>3</v>
      </c>
      <c r="AG275" s="151" t="s">
        <v>554</v>
      </c>
      <c r="AH275" s="156">
        <v>2</v>
      </c>
      <c r="AI275" s="160">
        <v>148.5</v>
      </c>
      <c r="AJ275" s="37"/>
      <c r="AK275" s="14"/>
      <c r="AL275" s="14"/>
      <c r="AM275" s="14"/>
      <c r="AN275" s="126" t="s">
        <v>538</v>
      </c>
      <c r="AO275" s="127">
        <v>74.2574257425742</v>
      </c>
      <c r="AP275" s="127">
        <v>0</v>
      </c>
      <c r="AQ275" s="127">
        <v>3.96039603960396</v>
      </c>
      <c r="AR275" s="127">
        <v>0</v>
      </c>
      <c r="AS275" s="127">
        <v>0.99009900990099</v>
      </c>
      <c r="AT275" s="127">
        <v>14.8514851485148</v>
      </c>
      <c r="AU275" s="127">
        <v>0</v>
      </c>
      <c r="AV275" s="127">
        <v>0</v>
      </c>
      <c r="AW275" s="127">
        <v>4.9504950495049505</v>
      </c>
      <c r="AX275" s="127">
        <v>0.99009900990099</v>
      </c>
      <c r="AY275" s="127">
        <v>0</v>
      </c>
      <c r="AZ275" s="188">
        <f>AQ275+AS275+AW275</f>
        <v>9.9009900990099</v>
      </c>
      <c r="BA275" s="60">
        <f t="shared" si="48"/>
        <v>0.6666666666666689</v>
      </c>
      <c r="BB275" s="127">
        <f t="shared" si="55"/>
        <v>4.000000000000007</v>
      </c>
      <c r="BC275" s="57">
        <f t="shared" si="60"/>
        <v>79.20792079207915</v>
      </c>
      <c r="BD275" s="127">
        <f t="shared" si="52"/>
        <v>0.9222115046147775</v>
      </c>
      <c r="BE275" s="127">
        <f t="shared" si="59"/>
        <v>1.0736138130423456</v>
      </c>
      <c r="BF275" s="27">
        <v>2.7105752395688536</v>
      </c>
      <c r="BG275" s="27">
        <v>1.9123105145157675</v>
      </c>
      <c r="BH275" s="27">
        <v>0.01843957560353083</v>
      </c>
      <c r="BI275" s="2">
        <v>39.02</v>
      </c>
      <c r="BJ275" s="2">
        <v>38.96</v>
      </c>
      <c r="BK275" s="2">
        <f t="shared" si="58"/>
        <v>38.99</v>
      </c>
      <c r="BL275" s="2">
        <v>7.3</v>
      </c>
      <c r="BM275" s="2">
        <v>9.2</v>
      </c>
      <c r="BN275" s="7">
        <f t="shared" si="53"/>
        <v>5784.86646884273</v>
      </c>
      <c r="BO275" s="1">
        <f t="shared" si="57"/>
        <v>15680.31581465721</v>
      </c>
    </row>
    <row r="276" spans="1:67" ht="12" customHeight="1">
      <c r="A276" s="168" t="s">
        <v>404</v>
      </c>
      <c r="B276" s="116" t="s">
        <v>566</v>
      </c>
      <c r="C276" s="49">
        <v>1</v>
      </c>
      <c r="D276" s="49">
        <v>1</v>
      </c>
      <c r="E276" s="37">
        <v>150.7</v>
      </c>
      <c r="F276" s="12">
        <v>0</v>
      </c>
      <c r="G276" s="1">
        <v>0</v>
      </c>
      <c r="H276" s="1">
        <v>0</v>
      </c>
      <c r="I276" s="1">
        <v>0</v>
      </c>
      <c r="J276" s="12">
        <v>0</v>
      </c>
      <c r="K276" s="1">
        <v>0</v>
      </c>
      <c r="L276" s="1">
        <v>0</v>
      </c>
      <c r="M276" s="12">
        <v>0</v>
      </c>
      <c r="N276" s="1">
        <v>5</v>
      </c>
      <c r="O276" s="12">
        <v>5</v>
      </c>
      <c r="P276" s="13">
        <v>0</v>
      </c>
      <c r="Q276" s="14">
        <v>0</v>
      </c>
      <c r="R276" s="8">
        <v>0</v>
      </c>
      <c r="S276" s="1">
        <v>5</v>
      </c>
      <c r="T276" s="17">
        <v>0</v>
      </c>
      <c r="U276" s="14">
        <v>0</v>
      </c>
      <c r="V276" s="11">
        <v>0</v>
      </c>
      <c r="W276" s="16">
        <v>0</v>
      </c>
      <c r="X276" s="17">
        <v>65</v>
      </c>
      <c r="Y276" s="13">
        <v>0</v>
      </c>
      <c r="Z276" s="15">
        <v>0</v>
      </c>
      <c r="AA276" s="16">
        <v>20</v>
      </c>
      <c r="AB276" s="1">
        <f>SUM(F276:AA276)</f>
        <v>100</v>
      </c>
      <c r="AC276" s="16"/>
      <c r="AD276" s="16"/>
      <c r="AE276" s="151"/>
      <c r="AF276" s="11">
        <v>3</v>
      </c>
      <c r="AG276" s="151" t="s">
        <v>544</v>
      </c>
      <c r="AH276" s="156">
        <v>2</v>
      </c>
      <c r="AI276" s="160">
        <v>150.7</v>
      </c>
      <c r="AJ276" s="37"/>
      <c r="AK276" s="14"/>
      <c r="AL276" s="14"/>
      <c r="AM276" s="14"/>
      <c r="AN276" s="126" t="s">
        <v>539</v>
      </c>
      <c r="AO276" s="127">
        <v>57.723577235772304</v>
      </c>
      <c r="AP276" s="127">
        <v>0</v>
      </c>
      <c r="AQ276" s="127">
        <v>13.8211382113821</v>
      </c>
      <c r="AR276" s="127">
        <v>0</v>
      </c>
      <c r="AS276" s="127">
        <v>6.5040650406504</v>
      </c>
      <c r="AT276" s="127">
        <v>20.3252032520325</v>
      </c>
      <c r="AU276" s="127">
        <v>0</v>
      </c>
      <c r="AV276" s="127">
        <v>0.8130081300813</v>
      </c>
      <c r="AW276" s="127">
        <v>0.8130081300813</v>
      </c>
      <c r="AX276" s="127">
        <v>0</v>
      </c>
      <c r="AY276" s="127">
        <v>0</v>
      </c>
      <c r="AZ276" s="188">
        <f>AQ276+AS276+AW276</f>
        <v>21.138211382113802</v>
      </c>
      <c r="BA276" s="60">
        <f>(AQ276+AW276+AS276)/(AT276)</f>
        <v>1.04</v>
      </c>
      <c r="BB276" s="127">
        <f t="shared" si="55"/>
        <v>3.692307692307692</v>
      </c>
      <c r="BC276" s="57">
        <f t="shared" si="60"/>
        <v>78.0487804878048</v>
      </c>
      <c r="BD276" s="127">
        <f t="shared" si="52"/>
        <v>2.126896874355891</v>
      </c>
      <c r="BE276" s="127">
        <f>AX276/BD276</f>
        <v>0</v>
      </c>
      <c r="BF276" s="27">
        <v>2.7123978104682824</v>
      </c>
      <c r="BG276" s="27">
        <v>2.126896874355891</v>
      </c>
      <c r="BH276" s="27">
        <v>0.012291140877462272</v>
      </c>
      <c r="BI276" s="2">
        <v>36.84</v>
      </c>
      <c r="BJ276" s="2">
        <v>36.8</v>
      </c>
      <c r="BK276" s="2">
        <f t="shared" si="58"/>
        <v>36.82</v>
      </c>
      <c r="BL276" s="2">
        <v>6.77</v>
      </c>
      <c r="BM276" s="2">
        <v>8.35</v>
      </c>
      <c r="BN276" s="7">
        <f t="shared" si="53"/>
        <v>5929.146537842191</v>
      </c>
      <c r="BO276" s="1">
        <f t="shared" si="57"/>
        <v>16082.204087188755</v>
      </c>
    </row>
    <row r="277" spans="2:68" ht="12">
      <c r="B277" s="26"/>
      <c r="C277" s="50"/>
      <c r="D277" s="51"/>
      <c r="E277" s="4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69"/>
      <c r="AK277" s="26"/>
      <c r="AL277" s="26"/>
      <c r="AM277" s="26"/>
      <c r="AN277" s="26"/>
      <c r="AO277" s="46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26"/>
      <c r="BH277" s="26"/>
      <c r="BI277" s="26"/>
      <c r="BJ277" s="26"/>
      <c r="BK277" s="31"/>
      <c r="BL277" s="31"/>
      <c r="BM277" s="31"/>
      <c r="BN277" s="31"/>
      <c r="BO277" s="31"/>
      <c r="BP277" s="26"/>
    </row>
    <row r="278" spans="2:68" ht="12">
      <c r="B278" s="26"/>
      <c r="C278" s="52"/>
      <c r="D278" s="53"/>
      <c r="E278" s="109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69"/>
      <c r="AK278" s="26"/>
      <c r="AL278" s="26"/>
      <c r="AM278" s="26"/>
      <c r="AN278" s="26"/>
      <c r="AO278" s="46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26"/>
      <c r="BH278" s="26"/>
      <c r="BI278" s="26"/>
      <c r="BJ278" s="26"/>
      <c r="BK278" s="31"/>
      <c r="BL278" s="31"/>
      <c r="BM278" s="31"/>
      <c r="BN278" s="31"/>
      <c r="BO278" s="31"/>
      <c r="BP278" s="26"/>
    </row>
    <row r="279" spans="2:68" ht="12">
      <c r="B279" s="26"/>
      <c r="C279" s="52"/>
      <c r="D279" s="50"/>
      <c r="E279" s="4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69"/>
      <c r="AK279" s="26"/>
      <c r="AL279" s="26"/>
      <c r="AM279" s="26"/>
      <c r="AN279" s="26"/>
      <c r="AO279" s="46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26"/>
      <c r="BH279" s="26"/>
      <c r="BI279" s="26"/>
      <c r="BJ279" s="26"/>
      <c r="BK279" s="26"/>
      <c r="BL279" s="26"/>
      <c r="BM279" s="31"/>
      <c r="BN279" s="31"/>
      <c r="BO279" s="31"/>
      <c r="BP279" s="26"/>
    </row>
    <row r="280" spans="2:68" ht="12">
      <c r="B280" s="26"/>
      <c r="C280" s="52"/>
      <c r="D280" s="52"/>
      <c r="E280" s="4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69"/>
      <c r="AK280" s="26"/>
      <c r="AL280" s="26"/>
      <c r="AM280" s="26"/>
      <c r="AN280" s="26"/>
      <c r="AO280" s="46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26"/>
      <c r="BH280" s="26"/>
      <c r="BI280" s="26"/>
      <c r="BJ280" s="26"/>
      <c r="BK280" s="26"/>
      <c r="BL280" s="26"/>
      <c r="BM280" s="31"/>
      <c r="BN280" s="31"/>
      <c r="BO280" s="31"/>
      <c r="BP280" s="26"/>
    </row>
    <row r="281" spans="2:68" ht="12">
      <c r="B281" s="26"/>
      <c r="C281" s="52"/>
      <c r="D281" s="44"/>
      <c r="E281" s="32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69"/>
      <c r="AK281" s="26"/>
      <c r="AL281" s="26"/>
      <c r="AM281" s="26"/>
      <c r="AN281" s="26"/>
      <c r="AO281" s="46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26"/>
      <c r="BH281" s="26"/>
      <c r="BI281" s="26"/>
      <c r="BJ281" s="26"/>
      <c r="BK281" s="26"/>
      <c r="BL281" s="26"/>
      <c r="BM281" s="31"/>
      <c r="BN281" s="31"/>
      <c r="BO281" s="31"/>
      <c r="BP281" s="26"/>
    </row>
    <row r="282" spans="2:68" ht="12">
      <c r="B282" s="26"/>
      <c r="C282" s="52"/>
      <c r="D282" s="52"/>
      <c r="E282" s="32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69"/>
      <c r="AK282" s="26"/>
      <c r="AL282" s="26"/>
      <c r="AM282" s="26"/>
      <c r="AN282" s="26"/>
      <c r="AO282" s="46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26"/>
      <c r="BH282" s="26"/>
      <c r="BI282" s="26"/>
      <c r="BJ282" s="26"/>
      <c r="BK282" s="26"/>
      <c r="BL282" s="26"/>
      <c r="BM282" s="31"/>
      <c r="BN282" s="31"/>
      <c r="BO282" s="31"/>
      <c r="BP282" s="26"/>
    </row>
    <row r="283" spans="41:58" ht="12">
      <c r="AO283" s="46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</row>
    <row r="284" spans="41:58" ht="12">
      <c r="AO284" s="46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</row>
    <row r="285" spans="41:58" ht="12">
      <c r="AO285" s="46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</row>
    <row r="286" spans="10:58" ht="12">
      <c r="J286" s="183"/>
      <c r="AO286" s="46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</row>
    <row r="287" spans="41:58" ht="12">
      <c r="AO287" s="46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</row>
    <row r="288" spans="41:58" ht="12">
      <c r="AO288" s="46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</row>
    <row r="289" spans="41:58" ht="12">
      <c r="AO289" s="46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</row>
    <row r="290" spans="41:58" ht="12">
      <c r="AO290" s="46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</row>
    <row r="291" spans="41:58" ht="12">
      <c r="AO291" s="46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</row>
    <row r="292" spans="10:58" ht="12">
      <c r="J292" s="38"/>
      <c r="AO292" s="46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</row>
    <row r="293" spans="41:58" ht="12">
      <c r="AO293" s="46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</row>
    <row r="294" spans="41:58" ht="12">
      <c r="AO294" s="46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</row>
    <row r="295" spans="41:58" ht="12">
      <c r="AO295" s="46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</row>
    <row r="296" spans="41:58" ht="12">
      <c r="AO296" s="46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</row>
    <row r="297" spans="41:58" ht="12">
      <c r="AO297" s="46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</row>
    <row r="298" spans="41:58" ht="12">
      <c r="AO298" s="46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</row>
    <row r="299" spans="41:58" ht="12">
      <c r="AO299" s="46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</row>
    <row r="300" spans="41:58" ht="12">
      <c r="AO300" s="46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</row>
    <row r="301" spans="41:58" ht="12">
      <c r="AO301" s="46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</row>
    <row r="302" spans="41:58" ht="12">
      <c r="AO302" s="46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</row>
    <row r="303" spans="2:69" ht="12">
      <c r="B303" s="26"/>
      <c r="C303" s="52"/>
      <c r="D303" s="52"/>
      <c r="E303" s="32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69"/>
      <c r="AK303" s="26"/>
      <c r="AL303" s="26"/>
      <c r="AM303" s="26"/>
      <c r="AN303" s="26"/>
      <c r="AO303" s="46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26"/>
      <c r="BH303" s="26"/>
      <c r="BI303" s="26"/>
      <c r="BJ303" s="26"/>
      <c r="BK303" s="26"/>
      <c r="BL303" s="26"/>
      <c r="BM303" s="31"/>
      <c r="BN303" s="31"/>
      <c r="BO303" s="31"/>
      <c r="BP303" s="26"/>
      <c r="BQ303" s="26"/>
    </row>
    <row r="304" spans="2:69" ht="12">
      <c r="B304" s="26"/>
      <c r="C304" s="52"/>
      <c r="D304" s="52"/>
      <c r="E304" s="32"/>
      <c r="F304" s="26"/>
      <c r="G304" s="26"/>
      <c r="H304" s="26"/>
      <c r="I304" s="46"/>
      <c r="J304" s="46"/>
      <c r="K304" s="46"/>
      <c r="L304" s="46"/>
      <c r="M304" s="4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69"/>
      <c r="AK304" s="26"/>
      <c r="AL304" s="26"/>
      <c r="AM304" s="26"/>
      <c r="AN304" s="26"/>
      <c r="AO304" s="46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26"/>
      <c r="BH304" s="26"/>
      <c r="BI304" s="26"/>
      <c r="BJ304" s="26"/>
      <c r="BK304" s="26"/>
      <c r="BL304" s="26"/>
      <c r="BM304" s="31"/>
      <c r="BN304" s="31"/>
      <c r="BO304" s="31"/>
      <c r="BP304" s="26"/>
      <c r="BQ304" s="26"/>
    </row>
    <row r="305" spans="2:69" ht="12">
      <c r="B305" s="26"/>
      <c r="C305" s="52"/>
      <c r="D305" s="52"/>
      <c r="E305" s="32"/>
      <c r="F305" s="26"/>
      <c r="G305" s="26"/>
      <c r="H305" s="26"/>
      <c r="I305" s="46"/>
      <c r="J305" s="46"/>
      <c r="K305" s="46"/>
      <c r="L305" s="26"/>
      <c r="M305" s="4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69"/>
      <c r="AK305" s="26"/>
      <c r="AL305" s="26"/>
      <c r="AM305" s="26"/>
      <c r="AN305" s="26"/>
      <c r="AO305" s="46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26"/>
      <c r="BH305" s="26"/>
      <c r="BI305" s="26"/>
      <c r="BJ305" s="26"/>
      <c r="BK305" s="26"/>
      <c r="BL305" s="26"/>
      <c r="BM305" s="31"/>
      <c r="BN305" s="31"/>
      <c r="BO305" s="31"/>
      <c r="BP305" s="26"/>
      <c r="BQ305" s="26"/>
    </row>
    <row r="306" spans="2:69" ht="12">
      <c r="B306" s="26"/>
      <c r="C306" s="52"/>
      <c r="D306" s="52"/>
      <c r="E306" s="32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69"/>
      <c r="AK306" s="26"/>
      <c r="AL306" s="26"/>
      <c r="AM306" s="26"/>
      <c r="AN306" s="26"/>
      <c r="AO306" s="46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26"/>
      <c r="BH306" s="26"/>
      <c r="BI306" s="26"/>
      <c r="BJ306" s="26"/>
      <c r="BK306" s="26"/>
      <c r="BL306" s="26"/>
      <c r="BM306" s="31"/>
      <c r="BN306" s="31"/>
      <c r="BO306" s="31"/>
      <c r="BP306" s="26"/>
      <c r="BQ306" s="26"/>
    </row>
    <row r="307" spans="2:69" ht="12">
      <c r="B307" s="26"/>
      <c r="C307" s="52"/>
      <c r="D307" s="52"/>
      <c r="E307" s="4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69"/>
      <c r="AK307" s="26"/>
      <c r="AL307" s="26"/>
      <c r="AM307" s="26"/>
      <c r="AN307" s="26"/>
      <c r="AO307" s="46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26"/>
      <c r="BH307" s="26"/>
      <c r="BI307" s="26"/>
      <c r="BJ307" s="26"/>
      <c r="BK307" s="26"/>
      <c r="BL307" s="26"/>
      <c r="BM307" s="31"/>
      <c r="BN307" s="31"/>
      <c r="BO307" s="31"/>
      <c r="BP307" s="26"/>
      <c r="BQ307" s="26"/>
    </row>
    <row r="308" spans="2:69" ht="12">
      <c r="B308" s="26"/>
      <c r="C308" s="44"/>
      <c r="D308" s="44"/>
      <c r="E308" s="4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69"/>
      <c r="AK308" s="26"/>
      <c r="AL308" s="26"/>
      <c r="AM308" s="26"/>
      <c r="AN308" s="26"/>
      <c r="AO308" s="46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26"/>
      <c r="BH308" s="26"/>
      <c r="BI308" s="26"/>
      <c r="BJ308" s="26"/>
      <c r="BK308" s="26"/>
      <c r="BL308" s="26"/>
      <c r="BM308" s="31"/>
      <c r="BN308" s="31"/>
      <c r="BO308" s="31"/>
      <c r="BP308" s="26"/>
      <c r="BQ308" s="26"/>
    </row>
    <row r="309" spans="2:69" ht="12">
      <c r="B309" s="26"/>
      <c r="C309" s="44"/>
      <c r="D309" s="44"/>
      <c r="E309" s="4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69"/>
      <c r="AK309" s="26"/>
      <c r="AL309" s="26"/>
      <c r="AM309" s="26"/>
      <c r="AN309" s="26"/>
      <c r="AO309" s="46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26"/>
      <c r="BH309" s="26"/>
      <c r="BI309" s="26"/>
      <c r="BJ309" s="26"/>
      <c r="BK309" s="26"/>
      <c r="BL309" s="26"/>
      <c r="BM309" s="26"/>
      <c r="BN309" s="26"/>
      <c r="BO309" s="31"/>
      <c r="BP309" s="26"/>
      <c r="BQ309" s="26"/>
    </row>
    <row r="310" spans="2:73" ht="12">
      <c r="B310" s="26"/>
      <c r="C310" s="44"/>
      <c r="D310" s="44"/>
      <c r="E310" s="4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69"/>
      <c r="AK310" s="26"/>
      <c r="AL310" s="26"/>
      <c r="AM310" s="26"/>
      <c r="AN310" s="26"/>
      <c r="AO310" s="46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26"/>
      <c r="BH310" s="26"/>
      <c r="BI310" s="26"/>
      <c r="BJ310" s="26"/>
      <c r="BK310" s="26"/>
      <c r="BL310" s="26"/>
      <c r="BM310" s="26"/>
      <c r="BN310" s="26"/>
      <c r="BO310" s="31"/>
      <c r="BP310" s="26"/>
      <c r="BQ310" s="26"/>
      <c r="BR310" s="26"/>
      <c r="BS310" s="26"/>
      <c r="BT310" s="26"/>
      <c r="BU310" s="26"/>
    </row>
    <row r="311" spans="2:73" ht="12">
      <c r="B311" s="26"/>
      <c r="C311" s="44"/>
      <c r="D311" s="44"/>
      <c r="E311" s="4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46"/>
      <c r="AK311" s="26"/>
      <c r="AL311" s="26"/>
      <c r="AM311" s="26"/>
      <c r="AN311" s="26"/>
      <c r="AO311" s="46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26"/>
      <c r="BH311" s="26"/>
      <c r="BI311" s="26"/>
      <c r="BJ311" s="26"/>
      <c r="BK311" s="26"/>
      <c r="BL311" s="26"/>
      <c r="BM311" s="26"/>
      <c r="BN311" s="26"/>
      <c r="BO311" s="31"/>
      <c r="BP311" s="26"/>
      <c r="BQ311" s="26"/>
      <c r="BR311" s="26"/>
      <c r="BS311" s="26"/>
      <c r="BT311" s="26"/>
      <c r="BU311" s="26"/>
    </row>
    <row r="312" spans="2:75" ht="12">
      <c r="B312" s="26"/>
      <c r="C312" s="44"/>
      <c r="D312" s="44"/>
      <c r="E312" s="4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46"/>
      <c r="AK312" s="26"/>
      <c r="AL312" s="26"/>
      <c r="AM312" s="26"/>
      <c r="AN312" s="26"/>
      <c r="AO312" s="46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26"/>
      <c r="BH312" s="26"/>
      <c r="BI312" s="26"/>
      <c r="BJ312" s="26"/>
      <c r="BK312" s="26"/>
      <c r="BL312" s="26"/>
      <c r="BM312" s="26"/>
      <c r="BN312" s="26"/>
      <c r="BO312" s="31"/>
      <c r="BP312" s="26"/>
      <c r="BQ312" s="26"/>
      <c r="BR312" s="26"/>
      <c r="BS312" s="26"/>
      <c r="BT312" s="26"/>
      <c r="BU312" s="26"/>
      <c r="BV312" s="26"/>
      <c r="BW312" s="26"/>
    </row>
    <row r="313" spans="2:75" ht="12">
      <c r="B313" s="26"/>
      <c r="C313" s="44"/>
      <c r="D313" s="44"/>
      <c r="E313" s="4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46"/>
      <c r="AK313" s="26"/>
      <c r="AL313" s="26"/>
      <c r="AM313" s="26"/>
      <c r="AN313" s="26"/>
      <c r="AO313" s="46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26"/>
      <c r="BH313" s="26"/>
      <c r="BI313" s="26"/>
      <c r="BJ313" s="26"/>
      <c r="BK313" s="26"/>
      <c r="BL313" s="26"/>
      <c r="BM313" s="26"/>
      <c r="BN313" s="26"/>
      <c r="BO313" s="31"/>
      <c r="BP313" s="26"/>
      <c r="BQ313" s="26"/>
      <c r="BR313" s="26"/>
      <c r="BS313" s="26"/>
      <c r="BT313" s="26"/>
      <c r="BU313" s="26"/>
      <c r="BV313" s="26"/>
      <c r="BW313" s="26"/>
    </row>
    <row r="314" spans="2:75" ht="12">
      <c r="B314" s="26"/>
      <c r="C314" s="44"/>
      <c r="D314" s="44"/>
      <c r="E314" s="4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46"/>
      <c r="AK314" s="26"/>
      <c r="AL314" s="26"/>
      <c r="AM314" s="26"/>
      <c r="AN314" s="26"/>
      <c r="AO314" s="46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26"/>
      <c r="BH314" s="26"/>
      <c r="BI314" s="26"/>
      <c r="BJ314" s="26"/>
      <c r="BK314" s="26"/>
      <c r="BL314" s="26"/>
      <c r="BM314" s="26"/>
      <c r="BN314" s="26"/>
      <c r="BO314" s="31"/>
      <c r="BP314" s="26"/>
      <c r="BQ314" s="26"/>
      <c r="BR314" s="26"/>
      <c r="BS314" s="26"/>
      <c r="BT314" s="26"/>
      <c r="BU314" s="26"/>
      <c r="BV314" s="26"/>
      <c r="BW314" s="26"/>
    </row>
    <row r="315" spans="2:76" ht="12">
      <c r="B315" s="26"/>
      <c r="C315" s="44"/>
      <c r="D315" s="44"/>
      <c r="E315" s="4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46"/>
      <c r="AK315" s="26"/>
      <c r="AL315" s="26"/>
      <c r="AM315" s="26"/>
      <c r="AN315" s="26"/>
      <c r="AO315" s="46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26"/>
      <c r="BH315" s="26"/>
      <c r="BI315" s="26"/>
      <c r="BJ315" s="26"/>
      <c r="BK315" s="26"/>
      <c r="BL315" s="26"/>
      <c r="BM315" s="26"/>
      <c r="BN315" s="26"/>
      <c r="BO315" s="31"/>
      <c r="BP315" s="26"/>
      <c r="BQ315" s="26"/>
      <c r="BR315" s="26"/>
      <c r="BS315" s="26"/>
      <c r="BT315" s="26"/>
      <c r="BU315" s="26"/>
      <c r="BV315" s="26"/>
      <c r="BW315" s="26"/>
      <c r="BX315" s="26"/>
    </row>
    <row r="316" spans="2:76" ht="12">
      <c r="B316" s="26"/>
      <c r="C316" s="44"/>
      <c r="D316" s="44"/>
      <c r="E316" s="4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46"/>
      <c r="AK316" s="26"/>
      <c r="AL316" s="26"/>
      <c r="AM316" s="26"/>
      <c r="AN316" s="26"/>
      <c r="AO316" s="46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26"/>
      <c r="BH316" s="26"/>
      <c r="BI316" s="26"/>
      <c r="BJ316" s="26"/>
      <c r="BK316" s="26"/>
      <c r="BL316" s="26"/>
      <c r="BM316" s="26"/>
      <c r="BN316" s="26"/>
      <c r="BO316" s="31"/>
      <c r="BP316" s="26"/>
      <c r="BQ316" s="26"/>
      <c r="BR316" s="26"/>
      <c r="BS316" s="26"/>
      <c r="BT316" s="26"/>
      <c r="BU316" s="26"/>
      <c r="BV316" s="26"/>
      <c r="BW316" s="26"/>
      <c r="BX316" s="26"/>
    </row>
    <row r="317" spans="2:76" ht="12">
      <c r="B317" s="26"/>
      <c r="C317" s="44"/>
      <c r="D317" s="44"/>
      <c r="E317" s="4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46"/>
      <c r="AK317" s="26"/>
      <c r="AL317" s="26"/>
      <c r="AM317" s="26"/>
      <c r="AN317" s="26"/>
      <c r="AO317" s="46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26"/>
      <c r="BH317" s="26"/>
      <c r="BI317" s="26"/>
      <c r="BJ317" s="26"/>
      <c r="BK317" s="26"/>
      <c r="BL317" s="26"/>
      <c r="BM317" s="26"/>
      <c r="BN317" s="26"/>
      <c r="BO317" s="31"/>
      <c r="BP317" s="26"/>
      <c r="BQ317" s="26"/>
      <c r="BR317" s="26"/>
      <c r="BS317" s="26"/>
      <c r="BT317" s="26"/>
      <c r="BU317" s="26"/>
      <c r="BV317" s="26"/>
      <c r="BW317" s="26"/>
      <c r="BX317" s="26"/>
    </row>
    <row r="318" spans="2:76" ht="12">
      <c r="B318" s="26"/>
      <c r="C318" s="44"/>
      <c r="D318" s="44"/>
      <c r="E318" s="4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46"/>
      <c r="AK318" s="26"/>
      <c r="AL318" s="26"/>
      <c r="AM318" s="26"/>
      <c r="AN318" s="26"/>
      <c r="AO318" s="46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26"/>
      <c r="BH318" s="26"/>
      <c r="BI318" s="26"/>
      <c r="BJ318" s="26"/>
      <c r="BK318" s="26"/>
      <c r="BL318" s="26"/>
      <c r="BM318" s="26"/>
      <c r="BN318" s="26"/>
      <c r="BO318" s="31"/>
      <c r="BP318" s="26"/>
      <c r="BQ318" s="26"/>
      <c r="BR318" s="26"/>
      <c r="BS318" s="26"/>
      <c r="BT318" s="26"/>
      <c r="BU318" s="26"/>
      <c r="BV318" s="26"/>
      <c r="BW318" s="26"/>
      <c r="BX318" s="26"/>
    </row>
    <row r="319" spans="2:76" ht="12">
      <c r="B319" s="26"/>
      <c r="C319" s="44"/>
      <c r="D319" s="44"/>
      <c r="E319" s="4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46"/>
      <c r="AK319" s="26"/>
      <c r="AL319" s="26"/>
      <c r="AM319" s="26"/>
      <c r="AN319" s="26"/>
      <c r="AO319" s="46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26"/>
      <c r="BH319" s="26"/>
      <c r="BI319" s="26"/>
      <c r="BJ319" s="26"/>
      <c r="BK319" s="26"/>
      <c r="BL319" s="26"/>
      <c r="BM319" s="26"/>
      <c r="BN319" s="26"/>
      <c r="BO319" s="31"/>
      <c r="BP319" s="26"/>
      <c r="BQ319" s="26"/>
      <c r="BR319" s="26"/>
      <c r="BS319" s="26"/>
      <c r="BT319" s="26"/>
      <c r="BU319" s="26"/>
      <c r="BV319" s="26"/>
      <c r="BW319" s="26"/>
      <c r="BX319" s="26"/>
    </row>
    <row r="320" spans="2:76" ht="12">
      <c r="B320" s="26"/>
      <c r="C320" s="44"/>
      <c r="D320" s="44"/>
      <c r="E320" s="4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46"/>
      <c r="AK320" s="26"/>
      <c r="AL320" s="26"/>
      <c r="AM320" s="26"/>
      <c r="AN320" s="26"/>
      <c r="AO320" s="46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26"/>
      <c r="BH320" s="26"/>
      <c r="BI320" s="26"/>
      <c r="BJ320" s="26"/>
      <c r="BK320" s="26"/>
      <c r="BL320" s="26"/>
      <c r="BM320" s="26"/>
      <c r="BN320" s="26"/>
      <c r="BO320" s="31"/>
      <c r="BP320" s="26"/>
      <c r="BQ320" s="26"/>
      <c r="BR320" s="26"/>
      <c r="BS320" s="26"/>
      <c r="BT320" s="26"/>
      <c r="BU320" s="26"/>
      <c r="BV320" s="26"/>
      <c r="BW320" s="26"/>
      <c r="BX320" s="26"/>
    </row>
    <row r="321" spans="2:76" ht="12">
      <c r="B321" s="26"/>
      <c r="C321" s="44"/>
      <c r="D321" s="44"/>
      <c r="E321" s="4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46"/>
      <c r="AK321" s="26"/>
      <c r="AL321" s="26"/>
      <c r="AM321" s="26"/>
      <c r="AN321" s="26"/>
      <c r="AO321" s="46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26"/>
      <c r="BH321" s="26"/>
      <c r="BI321" s="26"/>
      <c r="BJ321" s="26"/>
      <c r="BK321" s="26"/>
      <c r="BL321" s="26"/>
      <c r="BM321" s="26"/>
      <c r="BN321" s="26"/>
      <c r="BO321" s="31"/>
      <c r="BP321" s="26"/>
      <c r="BQ321" s="26"/>
      <c r="BR321" s="26"/>
      <c r="BS321" s="26"/>
      <c r="BT321" s="26"/>
      <c r="BU321" s="26"/>
      <c r="BV321" s="26"/>
      <c r="BW321" s="26"/>
      <c r="BX321" s="26"/>
    </row>
    <row r="322" spans="2:78" ht="12">
      <c r="B322" s="26"/>
      <c r="C322" s="44"/>
      <c r="D322" s="44"/>
      <c r="E322" s="4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46"/>
      <c r="AK322" s="26"/>
      <c r="AL322" s="26"/>
      <c r="AM322" s="26"/>
      <c r="AN322" s="26"/>
      <c r="AO322" s="46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26"/>
      <c r="BH322" s="26"/>
      <c r="BI322" s="26"/>
      <c r="BJ322" s="26"/>
      <c r="BK322" s="26"/>
      <c r="BL322" s="26"/>
      <c r="BM322" s="26"/>
      <c r="BN322" s="26"/>
      <c r="BO322" s="31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</row>
    <row r="323" spans="2:78" ht="12">
      <c r="B323" s="26"/>
      <c r="C323" s="44"/>
      <c r="D323" s="44"/>
      <c r="E323" s="4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46"/>
      <c r="AK323" s="26"/>
      <c r="AL323" s="26"/>
      <c r="AM323" s="26"/>
      <c r="AN323" s="26"/>
      <c r="AO323" s="46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26"/>
      <c r="BH323" s="26"/>
      <c r="BI323" s="26"/>
      <c r="BJ323" s="26"/>
      <c r="BK323" s="26"/>
      <c r="BL323" s="26"/>
      <c r="BM323" s="26"/>
      <c r="BN323" s="26"/>
      <c r="BO323" s="31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</row>
    <row r="324" spans="2:78" ht="12">
      <c r="B324" s="26"/>
      <c r="C324" s="44"/>
      <c r="D324" s="44"/>
      <c r="E324" s="4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46"/>
      <c r="AK324" s="26"/>
      <c r="AL324" s="26"/>
      <c r="AM324" s="26"/>
      <c r="AN324" s="26"/>
      <c r="AO324" s="46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26"/>
      <c r="BH324" s="26"/>
      <c r="BI324" s="26"/>
      <c r="BJ324" s="26"/>
      <c r="BK324" s="26"/>
      <c r="BL324" s="26"/>
      <c r="BM324" s="26"/>
      <c r="BN324" s="26"/>
      <c r="BO324" s="31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</row>
    <row r="325" spans="2:78" ht="12">
      <c r="B325" s="26"/>
      <c r="C325" s="44"/>
      <c r="D325" s="44"/>
      <c r="E325" s="4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46"/>
      <c r="AK325" s="26"/>
      <c r="AL325" s="26"/>
      <c r="AM325" s="26"/>
      <c r="AN325" s="26"/>
      <c r="AO325" s="46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26"/>
      <c r="BH325" s="26"/>
      <c r="BI325" s="26"/>
      <c r="BJ325" s="26"/>
      <c r="BK325" s="26"/>
      <c r="BL325" s="26"/>
      <c r="BM325" s="26"/>
      <c r="BN325" s="26"/>
      <c r="BO325" s="31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</row>
    <row r="326" spans="2:78" ht="12">
      <c r="B326" s="26"/>
      <c r="C326" s="44"/>
      <c r="D326" s="44"/>
      <c r="E326" s="4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46"/>
      <c r="AK326" s="26"/>
      <c r="AL326" s="26"/>
      <c r="AM326" s="26"/>
      <c r="AN326" s="26"/>
      <c r="AO326" s="46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26"/>
      <c r="BH326" s="26"/>
      <c r="BI326" s="26"/>
      <c r="BJ326" s="26"/>
      <c r="BK326" s="26"/>
      <c r="BL326" s="26"/>
      <c r="BM326" s="26"/>
      <c r="BN326" s="26"/>
      <c r="BO326" s="31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</row>
    <row r="327" spans="2:78" ht="12">
      <c r="B327" s="26"/>
      <c r="C327" s="44"/>
      <c r="D327" s="44"/>
      <c r="E327" s="4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46"/>
      <c r="AK327" s="26"/>
      <c r="AL327" s="26"/>
      <c r="AM327" s="26"/>
      <c r="AN327" s="26"/>
      <c r="AO327" s="46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26"/>
      <c r="BH327" s="26"/>
      <c r="BI327" s="26"/>
      <c r="BJ327" s="26"/>
      <c r="BK327" s="26"/>
      <c r="BL327" s="26"/>
      <c r="BM327" s="26"/>
      <c r="BN327" s="26"/>
      <c r="BO327" s="31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</row>
    <row r="328" spans="2:78" ht="12">
      <c r="B328" s="26"/>
      <c r="C328" s="44"/>
      <c r="D328" s="44"/>
      <c r="E328" s="4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46"/>
      <c r="AK328" s="26"/>
      <c r="AL328" s="26"/>
      <c r="AM328" s="26"/>
      <c r="AN328" s="26"/>
      <c r="AO328" s="46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26"/>
      <c r="BH328" s="26"/>
      <c r="BI328" s="26"/>
      <c r="BJ328" s="26"/>
      <c r="BK328" s="26"/>
      <c r="BL328" s="26"/>
      <c r="BM328" s="26"/>
      <c r="BN328" s="26"/>
      <c r="BO328" s="31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</row>
    <row r="329" spans="2:78" ht="12">
      <c r="B329" s="26"/>
      <c r="C329" s="44"/>
      <c r="D329" s="44"/>
      <c r="E329" s="4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46"/>
      <c r="AK329" s="26"/>
      <c r="AL329" s="26"/>
      <c r="AM329" s="26"/>
      <c r="AN329" s="26"/>
      <c r="AO329" s="46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26"/>
      <c r="BH329" s="26"/>
      <c r="BI329" s="26"/>
      <c r="BJ329" s="26"/>
      <c r="BK329" s="26"/>
      <c r="BL329" s="26"/>
      <c r="BM329" s="26"/>
      <c r="BN329" s="26"/>
      <c r="BO329" s="31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</row>
    <row r="330" spans="2:78" ht="12">
      <c r="B330" s="26"/>
      <c r="C330" s="44"/>
      <c r="D330" s="44"/>
      <c r="E330" s="4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46"/>
      <c r="AK330" s="26"/>
      <c r="AL330" s="26"/>
      <c r="AM330" s="26"/>
      <c r="AN330" s="26"/>
      <c r="AO330" s="46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26"/>
      <c r="BH330" s="26"/>
      <c r="BI330" s="26"/>
      <c r="BJ330" s="26"/>
      <c r="BK330" s="26"/>
      <c r="BL330" s="26"/>
      <c r="BM330" s="26"/>
      <c r="BN330" s="26"/>
      <c r="BO330" s="31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</row>
    <row r="331" spans="2:78" ht="12">
      <c r="B331" s="26"/>
      <c r="C331" s="44"/>
      <c r="D331" s="44"/>
      <c r="E331" s="4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46"/>
      <c r="AK331" s="26"/>
      <c r="AL331" s="26"/>
      <c r="AM331" s="26"/>
      <c r="AN331" s="26"/>
      <c r="AO331" s="46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26"/>
      <c r="BH331" s="26"/>
      <c r="BI331" s="26"/>
      <c r="BJ331" s="26"/>
      <c r="BK331" s="26"/>
      <c r="BL331" s="26"/>
      <c r="BM331" s="26"/>
      <c r="BN331" s="26"/>
      <c r="BO331" s="31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</row>
    <row r="332" spans="2:78" ht="12">
      <c r="B332" s="26"/>
      <c r="C332" s="44"/>
      <c r="D332" s="44"/>
      <c r="E332" s="4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46"/>
      <c r="AK332" s="26"/>
      <c r="AL332" s="26"/>
      <c r="AM332" s="26"/>
      <c r="AN332" s="26"/>
      <c r="AO332" s="46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26"/>
      <c r="BH332" s="26"/>
      <c r="BI332" s="26"/>
      <c r="BJ332" s="26"/>
      <c r="BK332" s="26"/>
      <c r="BL332" s="26"/>
      <c r="BM332" s="26"/>
      <c r="BN332" s="26"/>
      <c r="BO332" s="31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</row>
    <row r="333" spans="2:78" ht="12">
      <c r="B333" s="26"/>
      <c r="C333" s="44"/>
      <c r="D333" s="44"/>
      <c r="E333" s="4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46"/>
      <c r="AK333" s="26"/>
      <c r="AL333" s="26"/>
      <c r="AM333" s="26"/>
      <c r="AN333" s="26"/>
      <c r="AO333" s="46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26"/>
      <c r="BH333" s="26"/>
      <c r="BI333" s="26"/>
      <c r="BJ333" s="26"/>
      <c r="BK333" s="26"/>
      <c r="BL333" s="26"/>
      <c r="BM333" s="26"/>
      <c r="BN333" s="26"/>
      <c r="BO333" s="31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</row>
    <row r="334" spans="2:78" ht="12">
      <c r="B334" s="26"/>
      <c r="C334" s="44"/>
      <c r="D334" s="44"/>
      <c r="E334" s="4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46"/>
      <c r="AK334" s="26"/>
      <c r="AL334" s="26"/>
      <c r="AM334" s="26"/>
      <c r="AN334" s="26"/>
      <c r="AO334" s="46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26"/>
      <c r="BH334" s="26"/>
      <c r="BI334" s="26"/>
      <c r="BJ334" s="26"/>
      <c r="BK334" s="26"/>
      <c r="BL334" s="26"/>
      <c r="BM334" s="26"/>
      <c r="BN334" s="26"/>
      <c r="BO334" s="31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</row>
    <row r="335" spans="2:79" ht="12">
      <c r="B335" s="26"/>
      <c r="C335" s="44"/>
      <c r="D335" s="44"/>
      <c r="E335" s="4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46"/>
      <c r="AK335" s="26"/>
      <c r="AL335" s="26"/>
      <c r="AM335" s="26"/>
      <c r="AN335" s="26"/>
      <c r="AO335" s="46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26"/>
      <c r="BH335" s="26"/>
      <c r="BI335" s="26"/>
      <c r="BJ335" s="26"/>
      <c r="BK335" s="26"/>
      <c r="BL335" s="26"/>
      <c r="BM335" s="26"/>
      <c r="BN335" s="26"/>
      <c r="BO335" s="31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</row>
    <row r="336" spans="2:79" ht="12">
      <c r="B336" s="26"/>
      <c r="C336" s="44"/>
      <c r="D336" s="44"/>
      <c r="E336" s="4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46"/>
      <c r="AK336" s="26"/>
      <c r="AL336" s="26"/>
      <c r="AM336" s="26"/>
      <c r="AN336" s="26"/>
      <c r="AO336" s="46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26"/>
      <c r="BH336" s="26"/>
      <c r="BI336" s="26"/>
      <c r="BJ336" s="26"/>
      <c r="BK336" s="26"/>
      <c r="BL336" s="26"/>
      <c r="BM336" s="26"/>
      <c r="BN336" s="26"/>
      <c r="BO336" s="31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</row>
    <row r="337" spans="2:79" ht="12">
      <c r="B337" s="26"/>
      <c r="C337" s="44"/>
      <c r="D337" s="44"/>
      <c r="E337" s="4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46"/>
      <c r="AK337" s="26"/>
      <c r="AL337" s="26"/>
      <c r="AM337" s="26"/>
      <c r="AN337" s="26"/>
      <c r="AO337" s="46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26"/>
      <c r="BH337" s="26"/>
      <c r="BI337" s="26"/>
      <c r="BJ337" s="26"/>
      <c r="BK337" s="26"/>
      <c r="BL337" s="26"/>
      <c r="BM337" s="26"/>
      <c r="BN337" s="26"/>
      <c r="BO337" s="31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</row>
    <row r="338" spans="2:79" ht="12">
      <c r="B338" s="26"/>
      <c r="C338" s="44"/>
      <c r="D338" s="44"/>
      <c r="E338" s="4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46"/>
      <c r="AK338" s="26"/>
      <c r="AL338" s="26"/>
      <c r="AM338" s="26"/>
      <c r="AN338" s="26"/>
      <c r="AO338" s="46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26"/>
      <c r="BH338" s="26"/>
      <c r="BI338" s="26"/>
      <c r="BJ338" s="26"/>
      <c r="BK338" s="26"/>
      <c r="BL338" s="26"/>
      <c r="BM338" s="26"/>
      <c r="BN338" s="26"/>
      <c r="BO338" s="31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</row>
    <row r="339" spans="2:79" ht="12">
      <c r="B339" s="26"/>
      <c r="C339" s="44"/>
      <c r="D339" s="44"/>
      <c r="E339" s="4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46"/>
      <c r="AK339" s="26"/>
      <c r="AL339" s="26"/>
      <c r="AM339" s="26"/>
      <c r="AN339" s="26"/>
      <c r="AO339" s="46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26"/>
      <c r="BH339" s="26"/>
      <c r="BI339" s="26"/>
      <c r="BJ339" s="26"/>
      <c r="BK339" s="26"/>
      <c r="BL339" s="26"/>
      <c r="BM339" s="26"/>
      <c r="BN339" s="26"/>
      <c r="BO339" s="31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</row>
    <row r="340" spans="2:79" ht="12">
      <c r="B340" s="26"/>
      <c r="C340" s="44"/>
      <c r="D340" s="44"/>
      <c r="E340" s="4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46"/>
      <c r="AK340" s="26"/>
      <c r="AL340" s="26"/>
      <c r="AM340" s="26"/>
      <c r="AN340" s="26"/>
      <c r="AO340" s="46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26"/>
      <c r="BH340" s="26"/>
      <c r="BI340" s="26"/>
      <c r="BJ340" s="26"/>
      <c r="BK340" s="26"/>
      <c r="BL340" s="26"/>
      <c r="BM340" s="26"/>
      <c r="BN340" s="26"/>
      <c r="BO340" s="31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</row>
    <row r="341" spans="2:79" ht="12">
      <c r="B341" s="26"/>
      <c r="C341" s="44"/>
      <c r="D341" s="44"/>
      <c r="E341" s="4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46"/>
      <c r="AK341" s="26"/>
      <c r="AL341" s="26"/>
      <c r="AM341" s="26"/>
      <c r="AN341" s="26"/>
      <c r="AO341" s="46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</row>
    <row r="342" spans="2:79" ht="12">
      <c r="B342" s="26"/>
      <c r="C342" s="44"/>
      <c r="D342" s="44"/>
      <c r="E342" s="4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46"/>
      <c r="AK342" s="26"/>
      <c r="AL342" s="26"/>
      <c r="AM342" s="26"/>
      <c r="AN342" s="26"/>
      <c r="AO342" s="46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</row>
    <row r="343" spans="2:79" ht="12">
      <c r="B343" s="26"/>
      <c r="C343" s="44"/>
      <c r="D343" s="44"/>
      <c r="E343" s="4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46"/>
      <c r="AK343" s="26"/>
      <c r="AL343" s="26"/>
      <c r="AM343" s="26"/>
      <c r="AN343" s="26"/>
      <c r="AO343" s="46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</row>
    <row r="344" spans="2:79" ht="12">
      <c r="B344" s="26"/>
      <c r="C344" s="44"/>
      <c r="D344" s="44"/>
      <c r="E344" s="4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46"/>
      <c r="AK344" s="26"/>
      <c r="AL344" s="26"/>
      <c r="AM344" s="26"/>
      <c r="AN344" s="26"/>
      <c r="AO344" s="46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</row>
    <row r="345" spans="2:79" ht="12">
      <c r="B345" s="26"/>
      <c r="C345" s="44"/>
      <c r="D345" s="44"/>
      <c r="E345" s="4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46"/>
      <c r="AK345" s="26"/>
      <c r="AL345" s="26"/>
      <c r="AM345" s="26"/>
      <c r="AN345" s="26"/>
      <c r="AO345" s="46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</row>
    <row r="346" spans="2:79" ht="12">
      <c r="B346" s="26"/>
      <c r="C346" s="44"/>
      <c r="D346" s="44"/>
      <c r="E346" s="4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46"/>
      <c r="AK346" s="26"/>
      <c r="AL346" s="26"/>
      <c r="AM346" s="26"/>
      <c r="AN346" s="26"/>
      <c r="AO346" s="46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</row>
    <row r="347" spans="2:79" ht="12">
      <c r="B347" s="26"/>
      <c r="C347" s="44"/>
      <c r="D347" s="44"/>
      <c r="E347" s="4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46"/>
      <c r="AK347" s="26"/>
      <c r="AL347" s="26"/>
      <c r="AM347" s="26"/>
      <c r="AN347" s="26"/>
      <c r="AO347" s="46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</row>
    <row r="348" spans="2:79" ht="12">
      <c r="B348" s="26"/>
      <c r="C348" s="44"/>
      <c r="D348" s="44"/>
      <c r="E348" s="4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46"/>
      <c r="AK348" s="26"/>
      <c r="AL348" s="26"/>
      <c r="AM348" s="26"/>
      <c r="AN348" s="26"/>
      <c r="AO348" s="46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</row>
    <row r="349" spans="2:79" ht="12">
      <c r="B349" s="26"/>
      <c r="C349" s="44"/>
      <c r="D349" s="44"/>
      <c r="E349" s="4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46"/>
      <c r="AK349" s="26"/>
      <c r="AL349" s="26"/>
      <c r="AM349" s="26"/>
      <c r="AN349" s="26"/>
      <c r="AO349" s="46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</row>
    <row r="350" spans="2:79" ht="12">
      <c r="B350" s="26"/>
      <c r="C350" s="44"/>
      <c r="D350" s="44"/>
      <c r="E350" s="4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46"/>
      <c r="AK350" s="26"/>
      <c r="AL350" s="26"/>
      <c r="AM350" s="26"/>
      <c r="AN350" s="26"/>
      <c r="AO350" s="46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</row>
    <row r="351" spans="2:79" ht="12">
      <c r="B351" s="26"/>
      <c r="C351" s="44"/>
      <c r="D351" s="44"/>
      <c r="E351" s="4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46"/>
      <c r="AK351" s="26"/>
      <c r="AL351" s="26"/>
      <c r="AM351" s="26"/>
      <c r="AN351" s="26"/>
      <c r="AO351" s="46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</row>
    <row r="352" spans="2:79" ht="12">
      <c r="B352" s="26"/>
      <c r="C352" s="44"/>
      <c r="D352" s="44"/>
      <c r="E352" s="4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46"/>
      <c r="AK352" s="26"/>
      <c r="AL352" s="26"/>
      <c r="AM352" s="26"/>
      <c r="AN352" s="26"/>
      <c r="AO352" s="46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</row>
    <row r="353" spans="2:79" ht="12">
      <c r="B353" s="26"/>
      <c r="C353" s="44"/>
      <c r="D353" s="44"/>
      <c r="E353" s="4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46"/>
      <c r="AK353" s="26"/>
      <c r="AL353" s="26"/>
      <c r="AM353" s="26"/>
      <c r="AN353" s="26"/>
      <c r="AO353" s="46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</row>
    <row r="354" spans="2:84" ht="12">
      <c r="B354" s="26"/>
      <c r="C354" s="44"/>
      <c r="D354" s="44"/>
      <c r="E354" s="4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46"/>
      <c r="AK354" s="26"/>
      <c r="AL354" s="26"/>
      <c r="AM354" s="26"/>
      <c r="AN354" s="26"/>
      <c r="AO354" s="46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</row>
    <row r="355" spans="2:84" ht="12">
      <c r="B355" s="26"/>
      <c r="C355" s="44"/>
      <c r="D355" s="44"/>
      <c r="E355" s="4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46"/>
      <c r="AK355" s="26"/>
      <c r="AL355" s="26"/>
      <c r="AM355" s="26"/>
      <c r="AN355" s="26"/>
      <c r="AO355" s="46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</row>
    <row r="356" spans="2:84" ht="12">
      <c r="B356" s="26"/>
      <c r="C356" s="44"/>
      <c r="D356" s="44"/>
      <c r="E356" s="4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46"/>
      <c r="AK356" s="26"/>
      <c r="AL356" s="26"/>
      <c r="AM356" s="26"/>
      <c r="AN356" s="26"/>
      <c r="AO356" s="46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</row>
    <row r="357" spans="2:84" ht="12">
      <c r="B357" s="26"/>
      <c r="C357" s="44"/>
      <c r="D357" s="44"/>
      <c r="E357" s="4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46"/>
      <c r="AK357" s="26"/>
      <c r="AL357" s="26"/>
      <c r="AM357" s="26"/>
      <c r="AN357" s="26"/>
      <c r="AO357" s="46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</row>
    <row r="358" spans="2:84" ht="12">
      <c r="B358" s="26"/>
      <c r="C358" s="44"/>
      <c r="D358" s="44"/>
      <c r="E358" s="4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46"/>
      <c r="AK358" s="26"/>
      <c r="AL358" s="26"/>
      <c r="AM358" s="26"/>
      <c r="AN358" s="26"/>
      <c r="AO358" s="46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</row>
    <row r="359" spans="2:84" ht="12">
      <c r="B359" s="26"/>
      <c r="C359" s="44"/>
      <c r="D359" s="44"/>
      <c r="E359" s="4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46"/>
      <c r="AK359" s="26"/>
      <c r="AL359" s="26"/>
      <c r="AM359" s="26"/>
      <c r="AN359" s="26"/>
      <c r="AO359" s="46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</row>
    <row r="360" spans="2:84" ht="12">
      <c r="B360" s="26"/>
      <c r="C360" s="44"/>
      <c r="D360" s="44"/>
      <c r="E360" s="4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46"/>
      <c r="AK360" s="26"/>
      <c r="AL360" s="26"/>
      <c r="AM360" s="26"/>
      <c r="AN360" s="26"/>
      <c r="AO360" s="46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</row>
    <row r="361" spans="2:84" ht="12">
      <c r="B361" s="26"/>
      <c r="C361" s="44"/>
      <c r="D361" s="44"/>
      <c r="E361" s="4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46"/>
      <c r="AK361" s="26"/>
      <c r="AL361" s="26"/>
      <c r="AM361" s="26"/>
      <c r="AN361" s="26"/>
      <c r="AO361" s="46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</row>
    <row r="362" spans="2:84" ht="12">
      <c r="B362" s="26"/>
      <c r="C362" s="44"/>
      <c r="D362" s="44"/>
      <c r="E362" s="4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46"/>
      <c r="AK362" s="26"/>
      <c r="AL362" s="26"/>
      <c r="AM362" s="26"/>
      <c r="AN362" s="26"/>
      <c r="AO362" s="46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</row>
    <row r="363" spans="2:84" ht="12">
      <c r="B363" s="26"/>
      <c r="C363" s="44"/>
      <c r="D363" s="44"/>
      <c r="E363" s="4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46"/>
      <c r="AK363" s="26"/>
      <c r="AL363" s="26"/>
      <c r="AM363" s="26"/>
      <c r="AN363" s="26"/>
      <c r="AO363" s="46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</row>
    <row r="364" spans="2:84" ht="12">
      <c r="B364" s="26"/>
      <c r="C364" s="44"/>
      <c r="D364" s="44"/>
      <c r="E364" s="4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46"/>
      <c r="AK364" s="26"/>
      <c r="AL364" s="26"/>
      <c r="AM364" s="26"/>
      <c r="AN364" s="26"/>
      <c r="AO364" s="46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</row>
    <row r="365" spans="2:84" ht="12">
      <c r="B365" s="26"/>
      <c r="C365" s="44"/>
      <c r="D365" s="44"/>
      <c r="E365" s="4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46"/>
      <c r="AK365" s="26"/>
      <c r="AL365" s="26"/>
      <c r="AM365" s="26"/>
      <c r="AN365" s="26"/>
      <c r="AO365" s="46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</row>
    <row r="366" spans="2:84" ht="12">
      <c r="B366" s="26"/>
      <c r="C366" s="44"/>
      <c r="D366" s="44"/>
      <c r="E366" s="4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46"/>
      <c r="AK366" s="26"/>
      <c r="AL366" s="26"/>
      <c r="AM366" s="26"/>
      <c r="AN366" s="26"/>
      <c r="AO366" s="46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</row>
    <row r="367" spans="2:84" ht="12">
      <c r="B367" s="26"/>
      <c r="C367" s="44"/>
      <c r="D367" s="44"/>
      <c r="E367" s="4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46"/>
      <c r="AK367" s="26"/>
      <c r="AL367" s="26"/>
      <c r="AM367" s="26"/>
      <c r="AN367" s="26"/>
      <c r="AO367" s="46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</row>
    <row r="368" spans="2:84" ht="12">
      <c r="B368" s="26"/>
      <c r="C368" s="44"/>
      <c r="D368" s="44"/>
      <c r="E368" s="4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46"/>
      <c r="AK368" s="26"/>
      <c r="AL368" s="26"/>
      <c r="AM368" s="26"/>
      <c r="AN368" s="26"/>
      <c r="AO368" s="46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</row>
    <row r="369" spans="2:84" ht="12">
      <c r="B369" s="26"/>
      <c r="C369" s="44"/>
      <c r="D369" s="44"/>
      <c r="E369" s="4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46"/>
      <c r="AK369" s="26"/>
      <c r="AL369" s="26"/>
      <c r="AM369" s="26"/>
      <c r="AN369" s="26"/>
      <c r="AO369" s="46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</row>
    <row r="370" spans="2:84" ht="12">
      <c r="B370" s="26"/>
      <c r="C370" s="44"/>
      <c r="D370" s="44"/>
      <c r="E370" s="4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46"/>
      <c r="AK370" s="26"/>
      <c r="AL370" s="26"/>
      <c r="AM370" s="26"/>
      <c r="AN370" s="26"/>
      <c r="AO370" s="46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</row>
    <row r="371" spans="2:84" ht="12">
      <c r="B371" s="26"/>
      <c r="C371" s="44"/>
      <c r="D371" s="44"/>
      <c r="E371" s="4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46"/>
      <c r="AK371" s="26"/>
      <c r="AL371" s="26"/>
      <c r="AM371" s="26"/>
      <c r="AN371" s="26"/>
      <c r="AO371" s="46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</row>
    <row r="372" spans="2:84" ht="12">
      <c r="B372" s="26"/>
      <c r="C372" s="44"/>
      <c r="D372" s="44"/>
      <c r="E372" s="4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46"/>
      <c r="AK372" s="26"/>
      <c r="AL372" s="26"/>
      <c r="AM372" s="26"/>
      <c r="AN372" s="26"/>
      <c r="AO372" s="46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</row>
    <row r="373" spans="2:84" ht="12">
      <c r="B373" s="26"/>
      <c r="C373" s="44"/>
      <c r="D373" s="44"/>
      <c r="E373" s="4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46"/>
      <c r="AK373" s="26"/>
      <c r="AL373" s="26"/>
      <c r="AM373" s="26"/>
      <c r="AN373" s="26"/>
      <c r="AO373" s="46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</row>
    <row r="374" spans="2:84" ht="12">
      <c r="B374" s="26"/>
      <c r="C374" s="44"/>
      <c r="D374" s="44"/>
      <c r="E374" s="4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46"/>
      <c r="AK374" s="26"/>
      <c r="AL374" s="26"/>
      <c r="AM374" s="26"/>
      <c r="AN374" s="26"/>
      <c r="AO374" s="46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</row>
    <row r="375" spans="2:84" ht="12">
      <c r="B375" s="26"/>
      <c r="C375" s="44"/>
      <c r="D375" s="44"/>
      <c r="E375" s="4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46"/>
      <c r="AK375" s="26"/>
      <c r="AL375" s="26"/>
      <c r="AM375" s="26"/>
      <c r="AN375" s="26"/>
      <c r="AO375" s="46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</row>
    <row r="376" spans="2:84" ht="12">
      <c r="B376" s="26"/>
      <c r="C376" s="44"/>
      <c r="D376" s="44"/>
      <c r="E376" s="4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46"/>
      <c r="AK376" s="26"/>
      <c r="AL376" s="26"/>
      <c r="AM376" s="26"/>
      <c r="AN376" s="26"/>
      <c r="AO376" s="46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</row>
    <row r="377" spans="2:84" ht="12">
      <c r="B377" s="26"/>
      <c r="C377" s="44"/>
      <c r="D377" s="44"/>
      <c r="E377" s="4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46"/>
      <c r="AK377" s="26"/>
      <c r="AL377" s="26"/>
      <c r="AM377" s="26"/>
      <c r="AN377" s="26"/>
      <c r="AO377" s="46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</row>
    <row r="378" spans="2:84" ht="12">
      <c r="B378" s="26"/>
      <c r="C378" s="44"/>
      <c r="D378" s="44"/>
      <c r="E378" s="4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46"/>
      <c r="AK378" s="26"/>
      <c r="AL378" s="26"/>
      <c r="AM378" s="26"/>
      <c r="AN378" s="26"/>
      <c r="AO378" s="46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</row>
    <row r="379" spans="2:84" ht="12">
      <c r="B379" s="26"/>
      <c r="C379" s="44"/>
      <c r="D379" s="44"/>
      <c r="E379" s="4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46"/>
      <c r="AK379" s="26"/>
      <c r="AL379" s="26"/>
      <c r="AM379" s="26"/>
      <c r="AN379" s="26"/>
      <c r="AO379" s="46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</row>
    <row r="380" spans="2:84" ht="12">
      <c r="B380" s="26"/>
      <c r="C380" s="44"/>
      <c r="D380" s="44"/>
      <c r="E380" s="4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46"/>
      <c r="AK380" s="26"/>
      <c r="AL380" s="26"/>
      <c r="AM380" s="26"/>
      <c r="AN380" s="26"/>
      <c r="AO380" s="46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</row>
    <row r="381" spans="2:84" ht="12">
      <c r="B381" s="26"/>
      <c r="C381" s="44"/>
      <c r="D381" s="44"/>
      <c r="E381" s="4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46"/>
      <c r="AK381" s="26"/>
      <c r="AL381" s="26"/>
      <c r="AM381" s="26"/>
      <c r="AN381" s="26"/>
      <c r="AO381" s="46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</row>
    <row r="382" spans="2:84" ht="12">
      <c r="B382" s="26"/>
      <c r="C382" s="44"/>
      <c r="D382" s="44"/>
      <c r="E382" s="4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46"/>
      <c r="AK382" s="26"/>
      <c r="AL382" s="26"/>
      <c r="AM382" s="26"/>
      <c r="AN382" s="26"/>
      <c r="AO382" s="46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</row>
    <row r="383" spans="2:84" ht="12">
      <c r="B383" s="26"/>
      <c r="C383" s="44"/>
      <c r="D383" s="44"/>
      <c r="E383" s="4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46"/>
      <c r="AK383" s="26"/>
      <c r="AL383" s="26"/>
      <c r="AM383" s="26"/>
      <c r="AN383" s="26"/>
      <c r="AO383" s="46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</row>
    <row r="384" spans="2:84" ht="12">
      <c r="B384" s="26"/>
      <c r="C384" s="44"/>
      <c r="D384" s="44"/>
      <c r="E384" s="4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46"/>
      <c r="AK384" s="26"/>
      <c r="AL384" s="26"/>
      <c r="AM384" s="26"/>
      <c r="AN384" s="26"/>
      <c r="AO384" s="46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</row>
    <row r="385" spans="2:84" ht="12">
      <c r="B385" s="26"/>
      <c r="C385" s="44"/>
      <c r="D385" s="44"/>
      <c r="E385" s="4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46"/>
      <c r="AK385" s="26"/>
      <c r="AL385" s="26"/>
      <c r="AM385" s="26"/>
      <c r="AN385" s="26"/>
      <c r="AO385" s="46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</row>
    <row r="386" spans="2:84" ht="12">
      <c r="B386" s="26"/>
      <c r="C386" s="44"/>
      <c r="D386" s="44"/>
      <c r="E386" s="4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46"/>
      <c r="AK386" s="26"/>
      <c r="AL386" s="26"/>
      <c r="AM386" s="26"/>
      <c r="AN386" s="26"/>
      <c r="AO386" s="46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</row>
    <row r="387" spans="2:84" ht="12">
      <c r="B387" s="26"/>
      <c r="C387" s="44"/>
      <c r="D387" s="44"/>
      <c r="E387" s="4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46"/>
      <c r="AK387" s="26"/>
      <c r="AL387" s="26"/>
      <c r="AM387" s="26"/>
      <c r="AN387" s="26"/>
      <c r="AO387" s="46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</row>
    <row r="388" spans="2:84" ht="12">
      <c r="B388" s="26"/>
      <c r="C388" s="44"/>
      <c r="D388" s="44"/>
      <c r="E388" s="4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46"/>
      <c r="AK388" s="26"/>
      <c r="AL388" s="26"/>
      <c r="AM388" s="26"/>
      <c r="AN388" s="26"/>
      <c r="AO388" s="46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</row>
    <row r="389" spans="2:84" ht="12">
      <c r="B389" s="26"/>
      <c r="C389" s="44"/>
      <c r="D389" s="44"/>
      <c r="E389" s="4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46"/>
      <c r="AK389" s="26"/>
      <c r="AL389" s="26"/>
      <c r="AM389" s="26"/>
      <c r="AN389" s="26"/>
      <c r="AO389" s="46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</row>
    <row r="390" spans="2:84" ht="12">
      <c r="B390" s="26"/>
      <c r="C390" s="44"/>
      <c r="D390" s="44"/>
      <c r="E390" s="4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46"/>
      <c r="AK390" s="26"/>
      <c r="AL390" s="26"/>
      <c r="AM390" s="26"/>
      <c r="AN390" s="26"/>
      <c r="AO390" s="46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</row>
    <row r="391" spans="2:84" ht="12">
      <c r="B391" s="26"/>
      <c r="C391" s="44"/>
      <c r="D391" s="44"/>
      <c r="E391" s="4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46"/>
      <c r="AK391" s="26"/>
      <c r="AL391" s="26"/>
      <c r="AM391" s="26"/>
      <c r="AN391" s="26"/>
      <c r="AO391" s="46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</row>
    <row r="392" spans="2:84" ht="12">
      <c r="B392" s="26"/>
      <c r="C392" s="44"/>
      <c r="D392" s="44"/>
      <c r="E392" s="4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46"/>
      <c r="AK392" s="26"/>
      <c r="AL392" s="26"/>
      <c r="AM392" s="26"/>
      <c r="AN392" s="26"/>
      <c r="AO392" s="46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</row>
    <row r="393" spans="2:84" ht="12">
      <c r="B393" s="26"/>
      <c r="C393" s="44"/>
      <c r="D393" s="44"/>
      <c r="E393" s="4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46"/>
      <c r="AK393" s="26"/>
      <c r="AL393" s="26"/>
      <c r="AM393" s="26"/>
      <c r="AN393" s="26"/>
      <c r="AO393" s="46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</row>
    <row r="394" spans="2:84" ht="12">
      <c r="B394" s="26"/>
      <c r="C394" s="44"/>
      <c r="D394" s="44"/>
      <c r="E394" s="4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46"/>
      <c r="AK394" s="26"/>
      <c r="AL394" s="26"/>
      <c r="AM394" s="26"/>
      <c r="AN394" s="26"/>
      <c r="AO394" s="46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</row>
    <row r="395" spans="2:84" ht="12">
      <c r="B395" s="26"/>
      <c r="C395" s="44"/>
      <c r="D395" s="44"/>
      <c r="E395" s="4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46"/>
      <c r="AK395" s="26"/>
      <c r="AL395" s="26"/>
      <c r="AM395" s="26"/>
      <c r="AN395" s="26"/>
      <c r="AO395" s="46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</row>
    <row r="396" spans="2:84" ht="12">
      <c r="B396" s="26"/>
      <c r="C396" s="44"/>
      <c r="D396" s="44"/>
      <c r="E396" s="4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46"/>
      <c r="AK396" s="26"/>
      <c r="AL396" s="26"/>
      <c r="AM396" s="26"/>
      <c r="AN396" s="26"/>
      <c r="AO396" s="46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</row>
    <row r="397" spans="2:84" ht="12">
      <c r="B397" s="26"/>
      <c r="C397" s="44"/>
      <c r="D397" s="44"/>
      <c r="E397" s="4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46"/>
      <c r="AK397" s="26"/>
      <c r="AL397" s="26"/>
      <c r="AM397" s="26"/>
      <c r="AN397" s="26"/>
      <c r="AO397" s="46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</row>
    <row r="398" spans="2:84" ht="12">
      <c r="B398" s="26"/>
      <c r="C398" s="44"/>
      <c r="D398" s="44"/>
      <c r="E398" s="4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46"/>
      <c r="AK398" s="26"/>
      <c r="AL398" s="26"/>
      <c r="AM398" s="26"/>
      <c r="AN398" s="26"/>
      <c r="AO398" s="46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</row>
    <row r="399" spans="2:84" ht="12">
      <c r="B399" s="26"/>
      <c r="C399" s="44"/>
      <c r="D399" s="44"/>
      <c r="E399" s="4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46"/>
      <c r="AK399" s="26"/>
      <c r="AL399" s="26"/>
      <c r="AM399" s="26"/>
      <c r="AN399" s="26"/>
      <c r="AO399" s="46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</row>
    <row r="400" spans="2:84" ht="12">
      <c r="B400" s="26"/>
      <c r="C400" s="44"/>
      <c r="D400" s="44"/>
      <c r="E400" s="4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46"/>
      <c r="AK400" s="26"/>
      <c r="AL400" s="26"/>
      <c r="AM400" s="26"/>
      <c r="AN400" s="26"/>
      <c r="AO400" s="46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</row>
    <row r="401" spans="2:84" ht="12">
      <c r="B401" s="26"/>
      <c r="C401" s="44"/>
      <c r="D401" s="44"/>
      <c r="E401" s="4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46"/>
      <c r="AK401" s="26"/>
      <c r="AL401" s="26"/>
      <c r="AM401" s="26"/>
      <c r="AN401" s="26"/>
      <c r="AO401" s="46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</row>
    <row r="402" spans="2:84" ht="12">
      <c r="B402" s="26"/>
      <c r="C402" s="44"/>
      <c r="D402" s="44"/>
      <c r="E402" s="4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46"/>
      <c r="AK402" s="26"/>
      <c r="AL402" s="26"/>
      <c r="AM402" s="26"/>
      <c r="AN402" s="26"/>
      <c r="AO402" s="46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</row>
    <row r="403" spans="2:84" ht="12">
      <c r="B403" s="26"/>
      <c r="C403" s="44"/>
      <c r="D403" s="44"/>
      <c r="E403" s="4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46"/>
      <c r="AK403" s="26"/>
      <c r="AL403" s="26"/>
      <c r="AM403" s="26"/>
      <c r="AN403" s="26"/>
      <c r="AO403" s="46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</row>
    <row r="404" spans="2:84" ht="12">
      <c r="B404" s="26"/>
      <c r="C404" s="44"/>
      <c r="D404" s="44"/>
      <c r="E404" s="4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46"/>
      <c r="AK404" s="26"/>
      <c r="AL404" s="26"/>
      <c r="AM404" s="26"/>
      <c r="AN404" s="26"/>
      <c r="AO404" s="46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</row>
    <row r="405" spans="2:84" ht="12">
      <c r="B405" s="26"/>
      <c r="C405" s="44"/>
      <c r="D405" s="44"/>
      <c r="E405" s="4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46"/>
      <c r="AK405" s="26"/>
      <c r="AL405" s="26"/>
      <c r="AM405" s="26"/>
      <c r="AN405" s="26"/>
      <c r="AO405" s="46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</row>
    <row r="406" spans="2:84" ht="12">
      <c r="B406" s="26"/>
      <c r="C406" s="44"/>
      <c r="D406" s="44"/>
      <c r="E406" s="4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46"/>
      <c r="AK406" s="26"/>
      <c r="AL406" s="26"/>
      <c r="AM406" s="26"/>
      <c r="AN406" s="26"/>
      <c r="AO406" s="46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</row>
    <row r="407" spans="2:84" ht="12">
      <c r="B407" s="26"/>
      <c r="C407" s="44"/>
      <c r="D407" s="44"/>
      <c r="E407" s="4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46"/>
      <c r="AK407" s="26"/>
      <c r="AL407" s="26"/>
      <c r="AM407" s="26"/>
      <c r="AN407" s="26"/>
      <c r="AO407" s="46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</row>
    <row r="408" spans="2:84" ht="12">
      <c r="B408" s="26"/>
      <c r="C408" s="44"/>
      <c r="D408" s="44"/>
      <c r="E408" s="4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46"/>
      <c r="AK408" s="26"/>
      <c r="AL408" s="26"/>
      <c r="AM408" s="26"/>
      <c r="AN408" s="26"/>
      <c r="AO408" s="46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</row>
    <row r="409" spans="2:84" ht="12">
      <c r="B409" s="26"/>
      <c r="C409" s="44"/>
      <c r="D409" s="44"/>
      <c r="E409" s="4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46"/>
      <c r="AK409" s="26"/>
      <c r="AL409" s="26"/>
      <c r="AM409" s="26"/>
      <c r="AN409" s="26"/>
      <c r="AO409" s="46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</row>
    <row r="410" spans="2:84" ht="12">
      <c r="B410" s="26"/>
      <c r="C410" s="44"/>
      <c r="D410" s="44"/>
      <c r="E410" s="4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46"/>
      <c r="AK410" s="26"/>
      <c r="AL410" s="26"/>
      <c r="AM410" s="26"/>
      <c r="AN410" s="26"/>
      <c r="AO410" s="46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</row>
    <row r="411" spans="2:84" ht="12">
      <c r="B411" s="26"/>
      <c r="C411" s="44"/>
      <c r="D411" s="44"/>
      <c r="E411" s="4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46"/>
      <c r="AK411" s="26"/>
      <c r="AL411" s="26"/>
      <c r="AM411" s="26"/>
      <c r="AN411" s="26"/>
      <c r="AO411" s="46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</row>
    <row r="412" spans="2:84" ht="12">
      <c r="B412" s="26"/>
      <c r="C412" s="44"/>
      <c r="D412" s="44"/>
      <c r="E412" s="4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46"/>
      <c r="AK412" s="26"/>
      <c r="AL412" s="26"/>
      <c r="AM412" s="26"/>
      <c r="AN412" s="26"/>
      <c r="AO412" s="46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</row>
    <row r="413" spans="2:84" ht="12">
      <c r="B413" s="26"/>
      <c r="C413" s="44"/>
      <c r="D413" s="44"/>
      <c r="E413" s="4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46"/>
      <c r="AK413" s="26"/>
      <c r="AL413" s="26"/>
      <c r="AM413" s="26"/>
      <c r="AN413" s="26"/>
      <c r="AO413" s="46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</row>
    <row r="414" spans="2:84" ht="12">
      <c r="B414" s="26"/>
      <c r="C414" s="44"/>
      <c r="D414" s="44"/>
      <c r="E414" s="4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46"/>
      <c r="AK414" s="26"/>
      <c r="AL414" s="26"/>
      <c r="AM414" s="26"/>
      <c r="AN414" s="26"/>
      <c r="AO414" s="46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</row>
    <row r="415" spans="2:84" ht="12">
      <c r="B415" s="26"/>
      <c r="C415" s="44"/>
      <c r="D415" s="44"/>
      <c r="E415" s="4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46"/>
      <c r="AK415" s="26"/>
      <c r="AL415" s="26"/>
      <c r="AM415" s="26"/>
      <c r="AN415" s="26"/>
      <c r="AO415" s="46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</row>
    <row r="416" spans="2:84" ht="12">
      <c r="B416" s="26"/>
      <c r="C416" s="44"/>
      <c r="D416" s="44"/>
      <c r="E416" s="4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46"/>
      <c r="AK416" s="26"/>
      <c r="AL416" s="26"/>
      <c r="AM416" s="26"/>
      <c r="AN416" s="26"/>
      <c r="AO416" s="46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</row>
    <row r="417" spans="2:84" ht="12">
      <c r="B417" s="26"/>
      <c r="C417" s="44"/>
      <c r="D417" s="44"/>
      <c r="E417" s="4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46"/>
      <c r="AK417" s="26"/>
      <c r="AL417" s="26"/>
      <c r="AM417" s="26"/>
      <c r="AN417" s="26"/>
      <c r="AO417" s="46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</row>
    <row r="418" spans="2:84" ht="12">
      <c r="B418" s="26"/>
      <c r="C418" s="44"/>
      <c r="D418" s="44"/>
      <c r="E418" s="4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46"/>
      <c r="AK418" s="26"/>
      <c r="AL418" s="26"/>
      <c r="AM418" s="26"/>
      <c r="AN418" s="26"/>
      <c r="AO418" s="46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</row>
    <row r="419" spans="2:84" ht="12">
      <c r="B419" s="26"/>
      <c r="C419" s="44"/>
      <c r="D419" s="44"/>
      <c r="E419" s="4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46"/>
      <c r="AK419" s="26"/>
      <c r="AL419" s="26"/>
      <c r="AM419" s="26"/>
      <c r="AN419" s="26"/>
      <c r="AO419" s="46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</row>
    <row r="420" spans="2:84" ht="12">
      <c r="B420" s="26"/>
      <c r="C420" s="44"/>
      <c r="D420" s="44"/>
      <c r="E420" s="4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46"/>
      <c r="AK420" s="26"/>
      <c r="AL420" s="26"/>
      <c r="AM420" s="26"/>
      <c r="AN420" s="26"/>
      <c r="AO420" s="46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</row>
    <row r="421" spans="2:84" ht="12">
      <c r="B421" s="26"/>
      <c r="C421" s="44"/>
      <c r="D421" s="44"/>
      <c r="E421" s="4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46"/>
      <c r="AK421" s="26"/>
      <c r="AL421" s="26"/>
      <c r="AM421" s="26"/>
      <c r="AN421" s="26"/>
      <c r="AO421" s="46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</row>
    <row r="422" spans="2:84" ht="12">
      <c r="B422" s="26"/>
      <c r="C422" s="44"/>
      <c r="D422" s="44"/>
      <c r="E422" s="4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46"/>
      <c r="AK422" s="26"/>
      <c r="AL422" s="26"/>
      <c r="AM422" s="26"/>
      <c r="AN422" s="26"/>
      <c r="AO422" s="46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</row>
    <row r="423" spans="2:84" ht="12">
      <c r="B423" s="26"/>
      <c r="C423" s="44"/>
      <c r="D423" s="44"/>
      <c r="E423" s="4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46"/>
      <c r="AK423" s="26"/>
      <c r="AL423" s="26"/>
      <c r="AM423" s="26"/>
      <c r="AN423" s="26"/>
      <c r="AO423" s="46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</row>
    <row r="424" spans="2:84" ht="12">
      <c r="B424" s="26"/>
      <c r="C424" s="44"/>
      <c r="D424" s="44"/>
      <c r="E424" s="4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46"/>
      <c r="AK424" s="26"/>
      <c r="AL424" s="26"/>
      <c r="AM424" s="26"/>
      <c r="AN424" s="26"/>
      <c r="AO424" s="46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</row>
    <row r="425" spans="2:84" ht="12">
      <c r="B425" s="26"/>
      <c r="C425" s="44"/>
      <c r="D425" s="44"/>
      <c r="E425" s="4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46"/>
      <c r="AK425" s="26"/>
      <c r="AL425" s="26"/>
      <c r="AM425" s="26"/>
      <c r="AN425" s="26"/>
      <c r="AO425" s="46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</row>
    <row r="426" spans="2:84" ht="12">
      <c r="B426" s="26"/>
      <c r="C426" s="44"/>
      <c r="D426" s="44"/>
      <c r="E426" s="4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46"/>
      <c r="AK426" s="26"/>
      <c r="AL426" s="26"/>
      <c r="AM426" s="26"/>
      <c r="AN426" s="26"/>
      <c r="AO426" s="46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</row>
    <row r="427" spans="2:84" ht="12">
      <c r="B427" s="26"/>
      <c r="C427" s="44"/>
      <c r="D427" s="44"/>
      <c r="E427" s="4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46"/>
      <c r="AK427" s="26"/>
      <c r="AL427" s="26"/>
      <c r="AM427" s="26"/>
      <c r="AN427" s="26"/>
      <c r="AO427" s="46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</row>
    <row r="428" spans="2:84" ht="12">
      <c r="B428" s="26"/>
      <c r="C428" s="44"/>
      <c r="D428" s="44"/>
      <c r="E428" s="4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46"/>
      <c r="AK428" s="26"/>
      <c r="AL428" s="26"/>
      <c r="AM428" s="26"/>
      <c r="AN428" s="26"/>
      <c r="AO428" s="46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</row>
    <row r="429" spans="2:84" ht="12">
      <c r="B429" s="26"/>
      <c r="C429" s="44"/>
      <c r="D429" s="44"/>
      <c r="E429" s="4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46"/>
      <c r="AK429" s="26"/>
      <c r="AL429" s="26"/>
      <c r="AM429" s="26"/>
      <c r="AN429" s="26"/>
      <c r="AO429" s="46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</row>
    <row r="430" spans="2:84" ht="12">
      <c r="B430" s="26"/>
      <c r="C430" s="44"/>
      <c r="D430" s="44"/>
      <c r="E430" s="4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46"/>
      <c r="AK430" s="26"/>
      <c r="AL430" s="26"/>
      <c r="AM430" s="26"/>
      <c r="AN430" s="26"/>
      <c r="AO430" s="46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</row>
    <row r="431" spans="2:84" ht="12">
      <c r="B431" s="26"/>
      <c r="C431" s="44"/>
      <c r="D431" s="44"/>
      <c r="E431" s="4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46"/>
      <c r="AK431" s="26"/>
      <c r="AL431" s="26"/>
      <c r="AM431" s="26"/>
      <c r="AN431" s="26"/>
      <c r="AO431" s="46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</row>
    <row r="432" spans="2:84" ht="12">
      <c r="B432" s="26"/>
      <c r="C432" s="44"/>
      <c r="D432" s="44"/>
      <c r="E432" s="4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46"/>
      <c r="AK432" s="26"/>
      <c r="AL432" s="26"/>
      <c r="AM432" s="26"/>
      <c r="AN432" s="26"/>
      <c r="AO432" s="46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</row>
    <row r="433" spans="2:84" ht="12">
      <c r="B433" s="26"/>
      <c r="C433" s="44"/>
      <c r="D433" s="44"/>
      <c r="E433" s="4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46"/>
      <c r="AK433" s="26"/>
      <c r="AL433" s="26"/>
      <c r="AM433" s="26"/>
      <c r="AN433" s="26"/>
      <c r="AO433" s="46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</row>
    <row r="434" spans="2:84" ht="12">
      <c r="B434" s="26"/>
      <c r="C434" s="44"/>
      <c r="D434" s="44"/>
      <c r="E434" s="4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46"/>
      <c r="AK434" s="26"/>
      <c r="AL434" s="26"/>
      <c r="AM434" s="26"/>
      <c r="AN434" s="26"/>
      <c r="AO434" s="46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</row>
    <row r="435" spans="2:84" ht="12">
      <c r="B435" s="26"/>
      <c r="C435" s="44"/>
      <c r="D435" s="44"/>
      <c r="E435" s="4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46"/>
      <c r="AK435" s="26"/>
      <c r="AL435" s="26"/>
      <c r="AM435" s="26"/>
      <c r="AN435" s="26"/>
      <c r="AO435" s="46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</row>
    <row r="436" spans="2:84" ht="12">
      <c r="B436" s="26"/>
      <c r="C436" s="44"/>
      <c r="D436" s="44"/>
      <c r="E436" s="4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46"/>
      <c r="AK436" s="26"/>
      <c r="AL436" s="26"/>
      <c r="AM436" s="26"/>
      <c r="AN436" s="26"/>
      <c r="AO436" s="46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</row>
    <row r="437" spans="2:84" ht="12">
      <c r="B437" s="26"/>
      <c r="C437" s="44"/>
      <c r="D437" s="44"/>
      <c r="E437" s="4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46"/>
      <c r="AK437" s="26"/>
      <c r="AL437" s="26"/>
      <c r="AM437" s="26"/>
      <c r="AN437" s="26"/>
      <c r="AO437" s="46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</row>
    <row r="438" spans="2:84" ht="12">
      <c r="B438" s="26"/>
      <c r="C438" s="44"/>
      <c r="D438" s="44"/>
      <c r="E438" s="4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46"/>
      <c r="AK438" s="26"/>
      <c r="AL438" s="26"/>
      <c r="AM438" s="26"/>
      <c r="AN438" s="26"/>
      <c r="AO438" s="46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</row>
    <row r="439" spans="2:84" ht="12">
      <c r="B439" s="26"/>
      <c r="C439" s="44"/>
      <c r="D439" s="44"/>
      <c r="E439" s="4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46"/>
      <c r="AK439" s="26"/>
      <c r="AL439" s="26"/>
      <c r="AM439" s="26"/>
      <c r="AN439" s="26"/>
      <c r="AO439" s="46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</row>
    <row r="440" spans="2:84" ht="12">
      <c r="B440" s="26"/>
      <c r="C440" s="44"/>
      <c r="D440" s="44"/>
      <c r="E440" s="4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46"/>
      <c r="AK440" s="26"/>
      <c r="AL440" s="26"/>
      <c r="AM440" s="26"/>
      <c r="AN440" s="26"/>
      <c r="AO440" s="46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</row>
    <row r="441" spans="2:84" ht="12">
      <c r="B441" s="26"/>
      <c r="C441" s="44"/>
      <c r="D441" s="44"/>
      <c r="E441" s="4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46"/>
      <c r="AK441" s="26"/>
      <c r="AL441" s="26"/>
      <c r="AM441" s="26"/>
      <c r="AN441" s="26"/>
      <c r="AO441" s="46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</row>
    <row r="442" spans="2:84" ht="12">
      <c r="B442" s="26"/>
      <c r="C442" s="44"/>
      <c r="D442" s="44"/>
      <c r="E442" s="4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46"/>
      <c r="AK442" s="26"/>
      <c r="AL442" s="26"/>
      <c r="AM442" s="26"/>
      <c r="AN442" s="26"/>
      <c r="AO442" s="46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</row>
    <row r="443" spans="2:84" ht="12">
      <c r="B443" s="26"/>
      <c r="C443" s="44"/>
      <c r="D443" s="44"/>
      <c r="E443" s="4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46"/>
      <c r="AK443" s="26"/>
      <c r="AL443" s="26"/>
      <c r="AM443" s="26"/>
      <c r="AN443" s="26"/>
      <c r="AO443" s="46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</row>
    <row r="444" spans="2:84" ht="12">
      <c r="B444" s="26"/>
      <c r="C444" s="44"/>
      <c r="D444" s="44"/>
      <c r="E444" s="4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46"/>
      <c r="AK444" s="26"/>
      <c r="AL444" s="26"/>
      <c r="AM444" s="26"/>
      <c r="AN444" s="26"/>
      <c r="AO444" s="46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</row>
    <row r="445" spans="2:84" ht="12">
      <c r="B445" s="26"/>
      <c r="C445" s="44"/>
      <c r="D445" s="44"/>
      <c r="E445" s="4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46"/>
      <c r="AK445" s="26"/>
      <c r="AL445" s="26"/>
      <c r="AM445" s="26"/>
      <c r="AN445" s="26"/>
      <c r="AO445" s="46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</row>
    <row r="446" spans="2:84" ht="12">
      <c r="B446" s="26"/>
      <c r="C446" s="44"/>
      <c r="D446" s="44"/>
      <c r="E446" s="4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46"/>
      <c r="AK446" s="26"/>
      <c r="AL446" s="26"/>
      <c r="AM446" s="26"/>
      <c r="AN446" s="26"/>
      <c r="AO446" s="46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</row>
    <row r="447" spans="2:84" ht="12">
      <c r="B447" s="26"/>
      <c r="C447" s="44"/>
      <c r="D447" s="44"/>
      <c r="E447" s="4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46"/>
      <c r="AK447" s="26"/>
      <c r="AL447" s="26"/>
      <c r="AM447" s="26"/>
      <c r="AN447" s="26"/>
      <c r="AO447" s="46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</row>
    <row r="448" spans="2:84" ht="12">
      <c r="B448" s="26"/>
      <c r="C448" s="44"/>
      <c r="D448" s="44"/>
      <c r="E448" s="4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46"/>
      <c r="AK448" s="26"/>
      <c r="AL448" s="26"/>
      <c r="AM448" s="26"/>
      <c r="AN448" s="26"/>
      <c r="AO448" s="46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</row>
    <row r="449" spans="2:84" ht="12">
      <c r="B449" s="26"/>
      <c r="C449" s="44"/>
      <c r="D449" s="44"/>
      <c r="E449" s="4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46"/>
      <c r="AK449" s="26"/>
      <c r="AL449" s="26"/>
      <c r="AM449" s="26"/>
      <c r="AN449" s="26"/>
      <c r="AO449" s="46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</row>
    <row r="450" spans="2:84" ht="12">
      <c r="B450" s="26"/>
      <c r="C450" s="44"/>
      <c r="D450" s="44"/>
      <c r="E450" s="4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46"/>
      <c r="AK450" s="26"/>
      <c r="AL450" s="26"/>
      <c r="AM450" s="26"/>
      <c r="AN450" s="26"/>
      <c r="AO450" s="46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</row>
    <row r="451" spans="2:84" ht="12">
      <c r="B451" s="26"/>
      <c r="C451" s="44"/>
      <c r="D451" s="44"/>
      <c r="E451" s="4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46"/>
      <c r="AK451" s="26"/>
      <c r="AL451" s="26"/>
      <c r="AM451" s="26"/>
      <c r="AN451" s="26"/>
      <c r="AO451" s="46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</row>
    <row r="452" spans="2:84" ht="12">
      <c r="B452" s="26"/>
      <c r="C452" s="44"/>
      <c r="D452" s="44"/>
      <c r="E452" s="4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46"/>
      <c r="AK452" s="26"/>
      <c r="AL452" s="26"/>
      <c r="AM452" s="26"/>
      <c r="AN452" s="26"/>
      <c r="AO452" s="46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</row>
    <row r="453" spans="2:84" ht="12">
      <c r="B453" s="26"/>
      <c r="C453" s="44"/>
      <c r="D453" s="44"/>
      <c r="E453" s="4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46"/>
      <c r="AK453" s="26"/>
      <c r="AL453" s="26"/>
      <c r="AM453" s="26"/>
      <c r="AN453" s="26"/>
      <c r="AO453" s="46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</row>
    <row r="454" spans="2:84" ht="12">
      <c r="B454" s="26"/>
      <c r="C454" s="44"/>
      <c r="D454" s="44"/>
      <c r="E454" s="4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46"/>
      <c r="AK454" s="26"/>
      <c r="AL454" s="26"/>
      <c r="AM454" s="26"/>
      <c r="AN454" s="26"/>
      <c r="AO454" s="46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</row>
    <row r="455" spans="2:84" ht="12">
      <c r="B455" s="26"/>
      <c r="C455" s="44"/>
      <c r="D455" s="44"/>
      <c r="E455" s="4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46"/>
      <c r="AK455" s="26"/>
      <c r="AL455" s="26"/>
      <c r="AM455" s="26"/>
      <c r="AN455" s="26"/>
      <c r="AO455" s="46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</row>
    <row r="456" spans="2:84" ht="12">
      <c r="B456" s="26"/>
      <c r="C456" s="44"/>
      <c r="D456" s="44"/>
      <c r="E456" s="4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46"/>
      <c r="AK456" s="26"/>
      <c r="AL456" s="26"/>
      <c r="AM456" s="26"/>
      <c r="AN456" s="26"/>
      <c r="AO456" s="46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</row>
    <row r="457" spans="2:84" ht="12">
      <c r="B457" s="26"/>
      <c r="C457" s="44"/>
      <c r="D457" s="44"/>
      <c r="E457" s="4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46"/>
      <c r="AK457" s="26"/>
      <c r="AL457" s="26"/>
      <c r="AM457" s="26"/>
      <c r="AN457" s="26"/>
      <c r="AO457" s="46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</row>
    <row r="458" spans="2:84" ht="12">
      <c r="B458" s="26"/>
      <c r="C458" s="44"/>
      <c r="D458" s="44"/>
      <c r="E458" s="4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46"/>
      <c r="AK458" s="26"/>
      <c r="AL458" s="26"/>
      <c r="AM458" s="26"/>
      <c r="AN458" s="26"/>
      <c r="AO458" s="46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</row>
    <row r="459" spans="2:84" ht="12">
      <c r="B459" s="26"/>
      <c r="C459" s="44"/>
      <c r="D459" s="44"/>
      <c r="E459" s="4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46"/>
      <c r="AK459" s="26"/>
      <c r="AL459" s="26"/>
      <c r="AM459" s="26"/>
      <c r="AN459" s="26"/>
      <c r="AO459" s="46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</row>
    <row r="460" spans="2:84" ht="12">
      <c r="B460" s="26"/>
      <c r="C460" s="44"/>
      <c r="D460" s="44"/>
      <c r="E460" s="4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46"/>
      <c r="AK460" s="26"/>
      <c r="AL460" s="26"/>
      <c r="AM460" s="26"/>
      <c r="AN460" s="26"/>
      <c r="AO460" s="46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</row>
    <row r="461" spans="2:84" ht="12">
      <c r="B461" s="26"/>
      <c r="C461" s="44"/>
      <c r="D461" s="44"/>
      <c r="E461" s="4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46"/>
      <c r="AK461" s="26"/>
      <c r="AL461" s="26"/>
      <c r="AM461" s="26"/>
      <c r="AN461" s="26"/>
      <c r="AO461" s="46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</row>
    <row r="462" spans="2:84" ht="12">
      <c r="B462" s="26"/>
      <c r="C462" s="44"/>
      <c r="D462" s="44"/>
      <c r="E462" s="4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46"/>
      <c r="AK462" s="26"/>
      <c r="AL462" s="26"/>
      <c r="AM462" s="26"/>
      <c r="AN462" s="26"/>
      <c r="AO462" s="46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</row>
    <row r="463" spans="2:84" ht="12">
      <c r="B463" s="26"/>
      <c r="C463" s="44"/>
      <c r="D463" s="44"/>
      <c r="E463" s="4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46"/>
      <c r="AK463" s="26"/>
      <c r="AL463" s="26"/>
      <c r="AM463" s="26"/>
      <c r="AN463" s="26"/>
      <c r="AO463" s="46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</row>
    <row r="464" spans="2:84" ht="12">
      <c r="B464" s="26"/>
      <c r="C464" s="44"/>
      <c r="D464" s="44"/>
      <c r="E464" s="4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46"/>
      <c r="AK464" s="26"/>
      <c r="AL464" s="26"/>
      <c r="AM464" s="26"/>
      <c r="AN464" s="26"/>
      <c r="AO464" s="46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</row>
    <row r="465" spans="2:84" ht="12">
      <c r="B465" s="26"/>
      <c r="C465" s="44"/>
      <c r="D465" s="44"/>
      <c r="E465" s="4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46"/>
      <c r="AK465" s="26"/>
      <c r="AL465" s="26"/>
      <c r="AM465" s="26"/>
      <c r="AN465" s="26"/>
      <c r="AO465" s="46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</row>
    <row r="466" spans="2:84" ht="12">
      <c r="B466" s="26"/>
      <c r="C466" s="44"/>
      <c r="D466" s="44"/>
      <c r="E466" s="4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46"/>
      <c r="AK466" s="26"/>
      <c r="AL466" s="26"/>
      <c r="AM466" s="26"/>
      <c r="AN466" s="26"/>
      <c r="AO466" s="46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</row>
    <row r="467" spans="2:84" ht="12">
      <c r="B467" s="26"/>
      <c r="C467" s="44"/>
      <c r="D467" s="44"/>
      <c r="E467" s="4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46"/>
      <c r="AK467" s="26"/>
      <c r="AL467" s="26"/>
      <c r="AM467" s="26"/>
      <c r="AN467" s="26"/>
      <c r="AO467" s="46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</row>
    <row r="468" spans="2:84" ht="12">
      <c r="B468" s="26"/>
      <c r="C468" s="44"/>
      <c r="D468" s="44"/>
      <c r="E468" s="4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46"/>
      <c r="AK468" s="26"/>
      <c r="AL468" s="26"/>
      <c r="AM468" s="26"/>
      <c r="AN468" s="26"/>
      <c r="AO468" s="46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</row>
    <row r="469" spans="2:84" ht="12">
      <c r="B469" s="26"/>
      <c r="C469" s="44"/>
      <c r="D469" s="44"/>
      <c r="E469" s="4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46"/>
      <c r="AK469" s="26"/>
      <c r="AL469" s="26"/>
      <c r="AM469" s="26"/>
      <c r="AN469" s="26"/>
      <c r="AO469" s="46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</row>
    <row r="470" spans="2:84" ht="12">
      <c r="B470" s="26"/>
      <c r="C470" s="44"/>
      <c r="D470" s="44"/>
      <c r="E470" s="4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46"/>
      <c r="AK470" s="26"/>
      <c r="AL470" s="26"/>
      <c r="AM470" s="26"/>
      <c r="AN470" s="26"/>
      <c r="AO470" s="46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</row>
    <row r="471" spans="2:84" ht="12">
      <c r="B471" s="26"/>
      <c r="C471" s="44"/>
      <c r="D471" s="44"/>
      <c r="E471" s="4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46"/>
      <c r="AK471" s="26"/>
      <c r="AL471" s="26"/>
      <c r="AM471" s="26"/>
      <c r="AN471" s="26"/>
      <c r="AO471" s="46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</row>
    <row r="472" spans="2:84" ht="12">
      <c r="B472" s="26"/>
      <c r="C472" s="44"/>
      <c r="D472" s="44"/>
      <c r="E472" s="4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46"/>
      <c r="AK472" s="26"/>
      <c r="AL472" s="26"/>
      <c r="AM472" s="26"/>
      <c r="AN472" s="26"/>
      <c r="AO472" s="46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</row>
    <row r="473" spans="2:84" ht="12">
      <c r="B473" s="26"/>
      <c r="C473" s="44"/>
      <c r="D473" s="44"/>
      <c r="E473" s="4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46"/>
      <c r="AK473" s="26"/>
      <c r="AL473" s="26"/>
      <c r="AM473" s="26"/>
      <c r="AN473" s="26"/>
      <c r="AO473" s="46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</row>
    <row r="474" spans="2:84" ht="12">
      <c r="B474" s="26"/>
      <c r="C474" s="44"/>
      <c r="D474" s="44"/>
      <c r="E474" s="4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46"/>
      <c r="AK474" s="26"/>
      <c r="AL474" s="26"/>
      <c r="AM474" s="26"/>
      <c r="AN474" s="26"/>
      <c r="AO474" s="46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</row>
    <row r="475" spans="2:84" ht="12">
      <c r="B475" s="26"/>
      <c r="C475" s="44"/>
      <c r="D475" s="44"/>
      <c r="E475" s="4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46"/>
      <c r="AK475" s="26"/>
      <c r="AL475" s="26"/>
      <c r="AM475" s="26"/>
      <c r="AN475" s="26"/>
      <c r="AO475" s="46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</row>
    <row r="476" spans="2:84" ht="12">
      <c r="B476" s="26"/>
      <c r="C476" s="44"/>
      <c r="D476" s="44"/>
      <c r="E476" s="4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46"/>
      <c r="AK476" s="26"/>
      <c r="AL476" s="26"/>
      <c r="AM476" s="26"/>
      <c r="AN476" s="26"/>
      <c r="AO476" s="46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</row>
    <row r="477" spans="2:84" ht="12">
      <c r="B477" s="26"/>
      <c r="C477" s="44"/>
      <c r="D477" s="44"/>
      <c r="E477" s="4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46"/>
      <c r="AK477" s="26"/>
      <c r="AL477" s="26"/>
      <c r="AM477" s="26"/>
      <c r="AN477" s="26"/>
      <c r="AO477" s="46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</row>
    <row r="478" spans="2:84" ht="12">
      <c r="B478" s="26"/>
      <c r="C478" s="44"/>
      <c r="D478" s="44"/>
      <c r="E478" s="4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46"/>
      <c r="AK478" s="26"/>
      <c r="AL478" s="26"/>
      <c r="AM478" s="26"/>
      <c r="AN478" s="26"/>
      <c r="AO478" s="46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</row>
    <row r="479" spans="2:84" ht="12">
      <c r="B479" s="26"/>
      <c r="C479" s="44"/>
      <c r="D479" s="44"/>
      <c r="E479" s="4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46"/>
      <c r="AK479" s="26"/>
      <c r="AL479" s="26"/>
      <c r="AM479" s="26"/>
      <c r="AN479" s="26"/>
      <c r="AO479" s="46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</row>
    <row r="480" spans="2:84" ht="12">
      <c r="B480" s="26"/>
      <c r="C480" s="44"/>
      <c r="D480" s="44"/>
      <c r="E480" s="4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46"/>
      <c r="AK480" s="26"/>
      <c r="AL480" s="26"/>
      <c r="AM480" s="26"/>
      <c r="AN480" s="26"/>
      <c r="AO480" s="46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</row>
    <row r="481" spans="2:84" ht="12">
      <c r="B481" s="26"/>
      <c r="C481" s="44"/>
      <c r="D481" s="44"/>
      <c r="E481" s="4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46"/>
      <c r="AK481" s="26"/>
      <c r="AL481" s="26"/>
      <c r="AM481" s="26"/>
      <c r="AN481" s="26"/>
      <c r="AO481" s="46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</row>
    <row r="482" spans="2:84" ht="12">
      <c r="B482" s="26"/>
      <c r="C482" s="44"/>
      <c r="D482" s="44"/>
      <c r="E482" s="4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46"/>
      <c r="AK482" s="26"/>
      <c r="AL482" s="26"/>
      <c r="AM482" s="26"/>
      <c r="AN482" s="26"/>
      <c r="AO482" s="46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</row>
    <row r="483" spans="2:84" ht="12">
      <c r="B483" s="26"/>
      <c r="C483" s="44"/>
      <c r="D483" s="44"/>
      <c r="E483" s="4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46"/>
      <c r="AK483" s="26"/>
      <c r="AL483" s="26"/>
      <c r="AM483" s="26"/>
      <c r="AN483" s="26"/>
      <c r="AO483" s="46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</row>
    <row r="484" spans="2:84" ht="12">
      <c r="B484" s="26"/>
      <c r="C484" s="44"/>
      <c r="D484" s="44"/>
      <c r="E484" s="4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46"/>
      <c r="AK484" s="26"/>
      <c r="AL484" s="26"/>
      <c r="AM484" s="26"/>
      <c r="AN484" s="26"/>
      <c r="AO484" s="46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</row>
    <row r="485" spans="2:84" ht="12">
      <c r="B485" s="26"/>
      <c r="C485" s="44"/>
      <c r="D485" s="44"/>
      <c r="E485" s="4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46"/>
      <c r="AK485" s="26"/>
      <c r="AL485" s="26"/>
      <c r="AM485" s="26"/>
      <c r="AN485" s="26"/>
      <c r="AO485" s="46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</row>
    <row r="486" spans="2:84" ht="12">
      <c r="B486" s="26"/>
      <c r="C486" s="44"/>
      <c r="D486" s="44"/>
      <c r="E486" s="4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46"/>
      <c r="AK486" s="26"/>
      <c r="AL486" s="26"/>
      <c r="AM486" s="26"/>
      <c r="AN486" s="26"/>
      <c r="AO486" s="46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</row>
    <row r="487" spans="2:84" ht="12">
      <c r="B487" s="26"/>
      <c r="C487" s="44"/>
      <c r="D487" s="44"/>
      <c r="E487" s="4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46"/>
      <c r="AK487" s="26"/>
      <c r="AL487" s="26"/>
      <c r="AM487" s="26"/>
      <c r="AN487" s="26"/>
      <c r="AO487" s="46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</row>
    <row r="488" spans="2:84" ht="12">
      <c r="B488" s="26"/>
      <c r="C488" s="44"/>
      <c r="D488" s="44"/>
      <c r="E488" s="4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46"/>
      <c r="AK488" s="26"/>
      <c r="AL488" s="26"/>
      <c r="AM488" s="26"/>
      <c r="AN488" s="26"/>
      <c r="AO488" s="46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</row>
    <row r="489" spans="2:84" ht="12">
      <c r="B489" s="26"/>
      <c r="C489" s="44"/>
      <c r="D489" s="44"/>
      <c r="E489" s="4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46"/>
      <c r="AK489" s="26"/>
      <c r="AL489" s="26"/>
      <c r="AM489" s="26"/>
      <c r="AN489" s="26"/>
      <c r="AO489" s="46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</row>
    <row r="490" spans="2:84" ht="12">
      <c r="B490" s="26"/>
      <c r="C490" s="44"/>
      <c r="D490" s="44"/>
      <c r="E490" s="4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46"/>
      <c r="AK490" s="26"/>
      <c r="AL490" s="26"/>
      <c r="AM490" s="26"/>
      <c r="AN490" s="26"/>
      <c r="AO490" s="46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</row>
    <row r="491" spans="2:84" ht="12">
      <c r="B491" s="26"/>
      <c r="C491" s="44"/>
      <c r="D491" s="44"/>
      <c r="E491" s="4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46"/>
      <c r="AK491" s="26"/>
      <c r="AL491" s="26"/>
      <c r="AM491" s="26"/>
      <c r="AN491" s="26"/>
      <c r="AO491" s="46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</row>
    <row r="492" spans="2:84" ht="12">
      <c r="B492" s="26"/>
      <c r="C492" s="44"/>
      <c r="D492" s="44"/>
      <c r="E492" s="4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46"/>
      <c r="AK492" s="26"/>
      <c r="AL492" s="26"/>
      <c r="AM492" s="26"/>
      <c r="AN492" s="26"/>
      <c r="AO492" s="46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</row>
    <row r="493" spans="2:84" ht="12">
      <c r="B493" s="26"/>
      <c r="C493" s="44"/>
      <c r="D493" s="44"/>
      <c r="E493" s="4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46"/>
      <c r="AK493" s="26"/>
      <c r="AL493" s="26"/>
      <c r="AM493" s="26"/>
      <c r="AN493" s="26"/>
      <c r="AO493" s="46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</row>
    <row r="494" spans="2:84" ht="12">
      <c r="B494" s="26"/>
      <c r="C494" s="44"/>
      <c r="D494" s="44"/>
      <c r="E494" s="4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46"/>
      <c r="AK494" s="26"/>
      <c r="AL494" s="26"/>
      <c r="AM494" s="26"/>
      <c r="AN494" s="26"/>
      <c r="AO494" s="46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</row>
    <row r="495" spans="2:84" ht="12">
      <c r="B495" s="26"/>
      <c r="C495" s="44"/>
      <c r="D495" s="44"/>
      <c r="E495" s="4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46"/>
      <c r="AK495" s="26"/>
      <c r="AL495" s="26"/>
      <c r="AM495" s="26"/>
      <c r="AN495" s="26"/>
      <c r="AO495" s="46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</row>
    <row r="496" spans="2:84" ht="12">
      <c r="B496" s="26"/>
      <c r="C496" s="44"/>
      <c r="D496" s="44"/>
      <c r="E496" s="4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46"/>
      <c r="AK496" s="26"/>
      <c r="AL496" s="26"/>
      <c r="AM496" s="26"/>
      <c r="AN496" s="26"/>
      <c r="AO496" s="46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</row>
    <row r="497" spans="2:84" ht="12">
      <c r="B497" s="26"/>
      <c r="C497" s="44"/>
      <c r="D497" s="44"/>
      <c r="E497" s="4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46"/>
      <c r="AK497" s="26"/>
      <c r="AL497" s="26"/>
      <c r="AM497" s="26"/>
      <c r="AN497" s="26"/>
      <c r="AO497" s="46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</row>
    <row r="498" spans="2:84" ht="12">
      <c r="B498" s="26"/>
      <c r="C498" s="44"/>
      <c r="D498" s="44"/>
      <c r="E498" s="4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46"/>
      <c r="AK498" s="26"/>
      <c r="AL498" s="26"/>
      <c r="AM498" s="26"/>
      <c r="AN498" s="26"/>
      <c r="AO498" s="46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</row>
    <row r="499" spans="2:84" ht="12">
      <c r="B499" s="26"/>
      <c r="C499" s="44"/>
      <c r="D499" s="44"/>
      <c r="E499" s="4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46"/>
      <c r="AK499" s="26"/>
      <c r="AL499" s="26"/>
      <c r="AM499" s="26"/>
      <c r="AN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</row>
    <row r="500" spans="2:84" ht="12">
      <c r="B500" s="26"/>
      <c r="C500" s="44"/>
      <c r="D500" s="44"/>
      <c r="E500" s="4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46"/>
      <c r="AK500" s="26"/>
      <c r="AL500" s="26"/>
      <c r="AM500" s="26"/>
      <c r="AN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</row>
    <row r="501" spans="2:84" ht="12">
      <c r="B501" s="26"/>
      <c r="C501" s="44"/>
      <c r="D501" s="44"/>
      <c r="E501" s="4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46"/>
      <c r="AK501" s="26"/>
      <c r="AL501" s="26"/>
      <c r="AM501" s="26"/>
      <c r="AN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</row>
    <row r="502" spans="2:84" ht="12">
      <c r="B502" s="26"/>
      <c r="C502" s="44"/>
      <c r="D502" s="44"/>
      <c r="E502" s="4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46"/>
      <c r="AK502" s="26"/>
      <c r="AL502" s="26"/>
      <c r="AM502" s="26"/>
      <c r="AN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</row>
    <row r="503" spans="2:84" ht="12">
      <c r="B503" s="26"/>
      <c r="C503" s="44"/>
      <c r="D503" s="44"/>
      <c r="E503" s="4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46"/>
      <c r="AK503" s="26"/>
      <c r="AL503" s="26"/>
      <c r="AM503" s="26"/>
      <c r="AN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</row>
    <row r="504" spans="2:84" ht="12">
      <c r="B504" s="26"/>
      <c r="C504" s="44"/>
      <c r="D504" s="44"/>
      <c r="E504" s="4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46"/>
      <c r="AK504" s="26"/>
      <c r="AL504" s="26"/>
      <c r="AM504" s="26"/>
      <c r="AN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</row>
    <row r="505" spans="2:84" ht="12">
      <c r="B505" s="26"/>
      <c r="C505" s="44"/>
      <c r="D505" s="44"/>
      <c r="E505" s="4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46"/>
      <c r="AK505" s="26"/>
      <c r="AL505" s="26"/>
      <c r="AM505" s="26"/>
      <c r="AN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</row>
    <row r="506" spans="2:84" ht="12">
      <c r="B506" s="26"/>
      <c r="C506" s="44"/>
      <c r="D506" s="44"/>
      <c r="E506" s="4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46"/>
      <c r="AK506" s="26"/>
      <c r="AL506" s="26"/>
      <c r="AM506" s="26"/>
      <c r="AN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</row>
    <row r="507" spans="2:84" ht="12">
      <c r="B507" s="26"/>
      <c r="C507" s="44"/>
      <c r="D507" s="44"/>
      <c r="E507" s="4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46"/>
      <c r="AK507" s="26"/>
      <c r="AL507" s="26"/>
      <c r="AM507" s="26"/>
      <c r="AN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</row>
    <row r="508" spans="2:84" ht="12">
      <c r="B508" s="26"/>
      <c r="C508" s="44"/>
      <c r="D508" s="44"/>
      <c r="E508" s="4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46"/>
      <c r="AK508" s="26"/>
      <c r="AL508" s="26"/>
      <c r="AM508" s="26"/>
      <c r="AN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</row>
    <row r="509" spans="2:84" ht="12">
      <c r="B509" s="26"/>
      <c r="C509" s="44"/>
      <c r="D509" s="44"/>
      <c r="E509" s="4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46"/>
      <c r="AK509" s="26"/>
      <c r="AL509" s="26"/>
      <c r="AM509" s="26"/>
      <c r="AN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</row>
    <row r="510" spans="2:84" ht="12">
      <c r="B510" s="26"/>
      <c r="C510" s="44"/>
      <c r="D510" s="44"/>
      <c r="E510" s="4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46"/>
      <c r="AK510" s="26"/>
      <c r="AL510" s="26"/>
      <c r="AM510" s="26"/>
      <c r="AN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</row>
    <row r="511" spans="2:84" ht="12">
      <c r="B511" s="26"/>
      <c r="C511" s="44"/>
      <c r="D511" s="44"/>
      <c r="E511" s="4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46"/>
      <c r="AK511" s="26"/>
      <c r="AL511" s="26"/>
      <c r="AM511" s="26"/>
      <c r="AN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</row>
    <row r="512" spans="2:84" ht="12">
      <c r="B512" s="26"/>
      <c r="C512" s="44"/>
      <c r="D512" s="44"/>
      <c r="E512" s="4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46"/>
      <c r="AK512" s="26"/>
      <c r="AL512" s="26"/>
      <c r="AM512" s="26"/>
      <c r="AN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</row>
    <row r="513" spans="2:84" ht="12">
      <c r="B513" s="26"/>
      <c r="C513" s="44"/>
      <c r="D513" s="44"/>
      <c r="E513" s="4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46"/>
      <c r="AK513" s="26"/>
      <c r="AL513" s="26"/>
      <c r="AM513" s="26"/>
      <c r="AN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</row>
    <row r="514" spans="2:84" ht="12">
      <c r="B514" s="26"/>
      <c r="C514" s="44"/>
      <c r="D514" s="44"/>
      <c r="E514" s="4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46"/>
      <c r="AK514" s="26"/>
      <c r="AL514" s="26"/>
      <c r="AM514" s="26"/>
      <c r="AN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</row>
    <row r="515" spans="2:84" ht="12">
      <c r="B515" s="26"/>
      <c r="C515" s="44"/>
      <c r="D515" s="44"/>
      <c r="E515" s="4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46"/>
      <c r="AK515" s="26"/>
      <c r="AL515" s="26"/>
      <c r="AM515" s="26"/>
      <c r="AN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</row>
    <row r="516" spans="2:84" ht="12">
      <c r="B516" s="26"/>
      <c r="C516" s="44"/>
      <c r="D516" s="44"/>
      <c r="E516" s="4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46"/>
      <c r="AK516" s="26"/>
      <c r="AL516" s="26"/>
      <c r="AM516" s="26"/>
      <c r="AN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</row>
    <row r="517" spans="2:84" ht="12">
      <c r="B517" s="26"/>
      <c r="C517" s="44"/>
      <c r="D517" s="44"/>
      <c r="E517" s="4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46"/>
      <c r="AK517" s="26"/>
      <c r="AL517" s="26"/>
      <c r="AM517" s="26"/>
      <c r="AN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</row>
    <row r="518" spans="2:84" ht="12">
      <c r="B518" s="26"/>
      <c r="C518" s="44"/>
      <c r="D518" s="44"/>
      <c r="E518" s="4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46"/>
      <c r="AK518" s="26"/>
      <c r="AL518" s="26"/>
      <c r="AM518" s="26"/>
      <c r="AN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</row>
    <row r="519" spans="2:84" ht="12">
      <c r="B519" s="26"/>
      <c r="C519" s="44"/>
      <c r="D519" s="44"/>
      <c r="E519" s="4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46"/>
      <c r="AK519" s="26"/>
      <c r="AL519" s="26"/>
      <c r="AM519" s="26"/>
      <c r="AN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</row>
    <row r="520" spans="2:84" ht="12">
      <c r="B520" s="26"/>
      <c r="C520" s="44"/>
      <c r="D520" s="44"/>
      <c r="E520" s="4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46"/>
      <c r="AK520" s="26"/>
      <c r="AL520" s="26"/>
      <c r="AM520" s="26"/>
      <c r="AN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</row>
    <row r="521" spans="2:84" ht="12">
      <c r="B521" s="26"/>
      <c r="C521" s="44"/>
      <c r="D521" s="44"/>
      <c r="E521" s="4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46"/>
      <c r="AK521" s="26"/>
      <c r="AL521" s="26"/>
      <c r="AM521" s="26"/>
      <c r="AN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</row>
    <row r="522" spans="2:84" ht="12">
      <c r="B522" s="26"/>
      <c r="C522" s="44"/>
      <c r="D522" s="44"/>
      <c r="E522" s="4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46"/>
      <c r="AK522" s="26"/>
      <c r="AL522" s="26"/>
      <c r="AM522" s="26"/>
      <c r="AN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</row>
    <row r="523" spans="2:84" ht="12">
      <c r="B523" s="26"/>
      <c r="C523" s="44"/>
      <c r="D523" s="44"/>
      <c r="E523" s="4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46"/>
      <c r="AK523" s="26"/>
      <c r="AL523" s="26"/>
      <c r="AM523" s="26"/>
      <c r="AN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</row>
    <row r="524" spans="2:84" ht="12">
      <c r="B524" s="26"/>
      <c r="C524" s="44"/>
      <c r="D524" s="44"/>
      <c r="E524" s="4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46"/>
      <c r="AK524" s="26"/>
      <c r="AL524" s="26"/>
      <c r="AM524" s="26"/>
      <c r="AN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</row>
    <row r="525" spans="2:84" ht="12">
      <c r="B525" s="26"/>
      <c r="C525" s="44"/>
      <c r="D525" s="44"/>
      <c r="E525" s="4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46"/>
      <c r="AK525" s="26"/>
      <c r="AL525" s="26"/>
      <c r="AM525" s="26"/>
      <c r="AN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</row>
    <row r="526" spans="2:84" ht="12">
      <c r="B526" s="26"/>
      <c r="C526" s="44"/>
      <c r="D526" s="44"/>
      <c r="E526" s="4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46"/>
      <c r="AK526" s="26"/>
      <c r="AL526" s="26"/>
      <c r="AM526" s="26"/>
      <c r="AN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</row>
    <row r="527" spans="71:84" ht="12"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</row>
    <row r="528" spans="71:84" ht="12"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</row>
    <row r="529" spans="71:84" ht="12"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</row>
    <row r="530" spans="71:84" ht="12"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</row>
    <row r="531" spans="71:84" ht="12"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</row>
    <row r="532" spans="71:84" ht="12"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</row>
    <row r="533" spans="71:84" ht="12"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</row>
    <row r="534" spans="71:84" ht="12"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</row>
    <row r="535" spans="71:84" ht="12"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</row>
    <row r="536" spans="71:84" ht="12"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</row>
    <row r="537" spans="71:84" ht="12"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</row>
    <row r="538" spans="71:84" ht="12"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</row>
    <row r="539" spans="71:84" ht="12"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</row>
  </sheetData>
  <mergeCells count="3">
    <mergeCell ref="F3:I3"/>
    <mergeCell ref="W3:X3"/>
    <mergeCell ref="B1:B4"/>
  </mergeCell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UFR Sciences Terre Universite de Bourgogne</cp:lastModifiedBy>
  <cp:lastPrinted>2008-10-09T15:07:09Z</cp:lastPrinted>
  <dcterms:created xsi:type="dcterms:W3CDTF">2007-12-19T17:41:37Z</dcterms:created>
  <dcterms:modified xsi:type="dcterms:W3CDTF">2009-07-05T21:27:21Z</dcterms:modified>
  <cp:category/>
  <cp:version/>
  <cp:contentType/>
  <cp:contentStatus/>
</cp:coreProperties>
</file>