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005" windowHeight="14835" activeTab="1"/>
  </bookViews>
  <sheets>
    <sheet name="Table A1Sites" sheetId="1" r:id="rId1"/>
    <sheet name="Table A2PT" sheetId="2" r:id="rId2"/>
    <sheet name="Table A3HM" sheetId="3" r:id="rId3"/>
  </sheets>
  <externalReferences>
    <externalReference r:id="rId6"/>
  </externalReferences>
  <definedNames>
    <definedName name="_xlfn.IFERROR" hidden="1">#NAME?</definedName>
  </definedNames>
  <calcPr fullCalcOnLoad="1"/>
</workbook>
</file>

<file path=xl/comments3.xml><?xml version="1.0" encoding="utf-8"?>
<comments xmlns="http://schemas.openxmlformats.org/spreadsheetml/2006/main">
  <authors>
    <author>EG</author>
  </authors>
  <commentList>
    <comment ref="AD3" authorId="0">
      <text>
        <r>
          <rPr>
            <b/>
            <sz val="9"/>
            <rFont val="Tahoma"/>
            <family val="2"/>
          </rPr>
          <t>Ti oxides, barite, celestite. prehnite</t>
        </r>
        <r>
          <rPr>
            <sz val="9"/>
            <rFont val="Tahoma"/>
            <family val="2"/>
          </rPr>
          <t xml:space="preserve">
</t>
        </r>
      </text>
    </comment>
    <comment ref="AD64" authorId="0">
      <text>
        <r>
          <rPr>
            <b/>
            <sz val="9"/>
            <rFont val="Tahoma"/>
            <family val="2"/>
          </rPr>
          <t>1 prehnite, 0.5 celestine</t>
        </r>
        <r>
          <rPr>
            <sz val="9"/>
            <rFont val="Tahoma"/>
            <family val="2"/>
          </rPr>
          <t xml:space="preserve">
</t>
        </r>
      </text>
    </comment>
    <comment ref="AD105" authorId="0">
      <text>
        <r>
          <rPr>
            <b/>
            <sz val="9"/>
            <rFont val="Tahoma"/>
            <family val="2"/>
          </rPr>
          <t>prehnite</t>
        </r>
        <r>
          <rPr>
            <sz val="9"/>
            <rFont val="Tahoma"/>
            <family val="2"/>
          </rPr>
          <t xml:space="preserve">
</t>
        </r>
      </text>
    </comment>
    <comment ref="AD111" authorId="0">
      <text>
        <r>
          <rPr>
            <b/>
            <sz val="9"/>
            <rFont val="Tahoma"/>
            <family val="2"/>
          </rPr>
          <t>monazite</t>
        </r>
      </text>
    </comment>
    <comment ref="AD114" authorId="0">
      <text>
        <r>
          <rPr>
            <b/>
            <sz val="9"/>
            <rFont val="Tahoma"/>
            <family val="2"/>
          </rPr>
          <t>prehnite</t>
        </r>
        <r>
          <rPr>
            <sz val="9"/>
            <rFont val="Tahoma"/>
            <family val="2"/>
          </rPr>
          <t xml:space="preserve">
</t>
        </r>
      </text>
    </comment>
    <comment ref="AD127" authorId="0">
      <text>
        <r>
          <rPr>
            <sz val="9"/>
            <rFont val="Tahoma"/>
            <family val="2"/>
          </rPr>
          <t xml:space="preserve">prehnite
</t>
        </r>
      </text>
    </comment>
    <comment ref="AD133" authorId="0">
      <text>
        <r>
          <rPr>
            <b/>
            <sz val="9"/>
            <rFont val="Tahoma"/>
            <family val="2"/>
          </rPr>
          <t>prehnite</t>
        </r>
        <r>
          <rPr>
            <sz val="9"/>
            <rFont val="Tahoma"/>
            <family val="2"/>
          </rPr>
          <t xml:space="preserve">
</t>
        </r>
      </text>
    </comment>
    <comment ref="AD82" authorId="0">
      <text>
        <r>
          <rPr>
            <sz val="9"/>
            <rFont val="Tahoma"/>
            <family val="2"/>
          </rPr>
          <t xml:space="preserve">prehnite
</t>
        </r>
      </text>
    </comment>
    <comment ref="AD77" authorId="0">
      <text>
        <r>
          <rPr>
            <b/>
            <sz val="9"/>
            <rFont val="Tahoma"/>
            <family val="2"/>
          </rPr>
          <t>anatase</t>
        </r>
        <r>
          <rPr>
            <sz val="9"/>
            <rFont val="Tahoma"/>
            <family val="2"/>
          </rPr>
          <t xml:space="preserve">
</t>
        </r>
      </text>
    </comment>
    <comment ref="AD67" authorId="0">
      <text>
        <r>
          <rPr>
            <b/>
            <sz val="9"/>
            <rFont val="Tahoma"/>
            <family val="2"/>
          </rPr>
          <t>Ti aggregates</t>
        </r>
        <r>
          <rPr>
            <sz val="9"/>
            <rFont val="Tahoma"/>
            <family val="2"/>
          </rPr>
          <t xml:space="preserve">
</t>
        </r>
      </text>
    </comment>
    <comment ref="AD57" authorId="0">
      <text>
        <r>
          <rPr>
            <b/>
            <sz val="9"/>
            <rFont val="Tahoma"/>
            <family val="2"/>
          </rPr>
          <t>fibrous subrounded</t>
        </r>
        <r>
          <rPr>
            <sz val="9"/>
            <rFont val="Tahoma"/>
            <family val="2"/>
          </rPr>
          <t xml:space="preserve">
</t>
        </r>
      </text>
    </comment>
    <comment ref="AD60" authorId="0">
      <text>
        <r>
          <rPr>
            <b/>
            <sz val="9"/>
            <rFont val="Tahoma"/>
            <family val="2"/>
          </rPr>
          <t>Ti aggregates</t>
        </r>
        <r>
          <rPr>
            <sz val="9"/>
            <rFont val="Tahoma"/>
            <family val="2"/>
          </rPr>
          <t xml:space="preserve">
</t>
        </r>
      </text>
    </comment>
    <comment ref="AD56" authorId="0">
      <text>
        <r>
          <rPr>
            <b/>
            <sz val="9"/>
            <rFont val="Tahoma"/>
            <family val="2"/>
          </rPr>
          <t>4.1 Ti aggregates, 0.5 monazite</t>
        </r>
      </text>
    </comment>
    <comment ref="AD55" authorId="0">
      <text>
        <r>
          <rPr>
            <b/>
            <sz val="9"/>
            <rFont val="Tahoma"/>
            <family val="2"/>
          </rPr>
          <t>fibrous</t>
        </r>
        <r>
          <rPr>
            <sz val="9"/>
            <rFont val="Tahoma"/>
            <family val="2"/>
          </rPr>
          <t xml:space="preserve">
</t>
        </r>
      </text>
    </comment>
    <comment ref="AD54" authorId="0">
      <text>
        <r>
          <rPr>
            <b/>
            <sz val="9"/>
            <rFont val="Tahoma"/>
            <family val="2"/>
          </rPr>
          <t>Ti aggregates</t>
        </r>
        <r>
          <rPr>
            <sz val="9"/>
            <rFont val="Tahoma"/>
            <family val="2"/>
          </rPr>
          <t xml:space="preserve">
</t>
        </r>
      </text>
    </comment>
    <comment ref="AD30" authorId="0">
      <text>
        <r>
          <rPr>
            <b/>
            <sz val="9"/>
            <rFont val="Tahoma"/>
            <family val="2"/>
          </rPr>
          <t>Ti aggregates</t>
        </r>
        <r>
          <rPr>
            <sz val="9"/>
            <rFont val="Tahoma"/>
            <family val="2"/>
          </rPr>
          <t xml:space="preserve">
</t>
        </r>
      </text>
    </comment>
    <comment ref="AD29" authorId="0">
      <text>
        <r>
          <rPr>
            <b/>
            <sz val="9"/>
            <rFont val="Tahoma"/>
            <family val="2"/>
          </rPr>
          <t>Ti aggregates</t>
        </r>
        <r>
          <rPr>
            <sz val="9"/>
            <rFont val="Tahoma"/>
            <family val="2"/>
          </rPr>
          <t xml:space="preserve">
</t>
        </r>
      </text>
    </comment>
    <comment ref="AD27" authorId="0">
      <text>
        <r>
          <rPr>
            <b/>
            <sz val="9"/>
            <rFont val="Tahoma"/>
            <family val="2"/>
          </rPr>
          <t>1.5 Ti agregates, 0.5 anatase</t>
        </r>
      </text>
    </comment>
    <comment ref="AD26" authorId="0">
      <text>
        <r>
          <rPr>
            <b/>
            <sz val="9"/>
            <rFont val="Tahoma"/>
            <family val="2"/>
          </rPr>
          <t>0.4 anatase</t>
        </r>
      </text>
    </comment>
    <comment ref="AD65" authorId="0">
      <text>
        <r>
          <rPr>
            <b/>
            <sz val="9"/>
            <rFont val="Tahoma"/>
            <family val="2"/>
          </rPr>
          <t>1 prehnite, 0.5 celestine</t>
        </r>
        <r>
          <rPr>
            <sz val="9"/>
            <rFont val="Tahoma"/>
            <family val="2"/>
          </rPr>
          <t xml:space="preserve">
</t>
        </r>
      </text>
    </comment>
    <comment ref="AD66" authorId="0">
      <text>
        <r>
          <rPr>
            <b/>
            <sz val="9"/>
            <rFont val="Tahoma"/>
            <family val="2"/>
          </rPr>
          <t>1 prehnite, 0.5 celestine</t>
        </r>
        <r>
          <rPr>
            <sz val="9"/>
            <rFont val="Tahoma"/>
            <family val="2"/>
          </rPr>
          <t xml:space="preserve">
</t>
        </r>
      </text>
    </comment>
    <comment ref="AD146" authorId="0">
      <text>
        <r>
          <rPr>
            <b/>
            <sz val="9"/>
            <rFont val="Tahoma"/>
            <family val="2"/>
          </rPr>
          <t xml:space="preserve">pumpellyite
</t>
        </r>
      </text>
    </comment>
    <comment ref="AD144" authorId="0">
      <text>
        <r>
          <rPr>
            <b/>
            <sz val="9"/>
            <rFont val="Tahoma"/>
            <family val="2"/>
          </rPr>
          <t>monazite</t>
        </r>
        <r>
          <rPr>
            <sz val="9"/>
            <rFont val="Tahoma"/>
            <family val="2"/>
          </rPr>
          <t xml:space="preserve">
</t>
        </r>
      </text>
    </comment>
    <comment ref="AD13" authorId="0">
      <text>
        <r>
          <rPr>
            <b/>
            <sz val="9"/>
            <rFont val="Tahoma"/>
            <family val="2"/>
          </rPr>
          <t>barite, corundum</t>
        </r>
      </text>
    </comment>
    <comment ref="AD14" authorId="0">
      <text>
        <r>
          <rPr>
            <b/>
            <sz val="9"/>
            <rFont val="Tahoma"/>
            <family val="2"/>
          </rPr>
          <t>Ti oxides</t>
        </r>
        <r>
          <rPr>
            <sz val="9"/>
            <rFont val="Tahoma"/>
            <family val="2"/>
          </rPr>
          <t xml:space="preserve">
</t>
        </r>
      </text>
    </comment>
    <comment ref="AD19" authorId="0">
      <text>
        <r>
          <rPr>
            <b/>
            <sz val="9"/>
            <rFont val="Tahoma"/>
            <family val="2"/>
          </rPr>
          <t>brookite</t>
        </r>
        <r>
          <rPr>
            <sz val="9"/>
            <rFont val="Tahoma"/>
            <family val="2"/>
          </rPr>
          <t xml:space="preserve">
</t>
        </r>
      </text>
    </comment>
    <comment ref="AD22" authorId="0">
      <text>
        <r>
          <rPr>
            <b/>
            <sz val="9"/>
            <rFont val="Tahoma"/>
            <family val="2"/>
          </rPr>
          <t>Ti oxides</t>
        </r>
        <r>
          <rPr>
            <sz val="9"/>
            <rFont val="Tahoma"/>
            <family val="2"/>
          </rPr>
          <t xml:space="preserve">
</t>
        </r>
      </text>
    </comment>
    <comment ref="AD23" authorId="0">
      <text>
        <r>
          <rPr>
            <b/>
            <sz val="9"/>
            <rFont val="Tahoma"/>
            <family val="2"/>
          </rPr>
          <t>Ti oxides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<sst xmlns="http://schemas.openxmlformats.org/spreadsheetml/2006/main" count="2704" uniqueCount="691">
  <si>
    <t>P</t>
  </si>
  <si>
    <t>Lvf</t>
  </si>
  <si>
    <t>Lmb</t>
  </si>
  <si>
    <t>Sample</t>
  </si>
  <si>
    <t>Q</t>
  </si>
  <si>
    <t>F</t>
  </si>
  <si>
    <t>Lv</t>
  </si>
  <si>
    <t>Lp</t>
  </si>
  <si>
    <t>Lch</t>
  </si>
  <si>
    <t>Lm</t>
  </si>
  <si>
    <t>total</t>
  </si>
  <si>
    <t>Lvm</t>
  </si>
  <si>
    <t>Lsm</t>
  </si>
  <si>
    <t>Ls</t>
  </si>
  <si>
    <t>Operator</t>
  </si>
  <si>
    <t>Lu</t>
  </si>
  <si>
    <t>KF</t>
  </si>
  <si>
    <t>Lms</t>
  </si>
  <si>
    <t>Lmv</t>
  </si>
  <si>
    <t>Lmf</t>
  </si>
  <si>
    <t>Lcd</t>
  </si>
  <si>
    <t>Lcc</t>
  </si>
  <si>
    <t>zircon</t>
  </si>
  <si>
    <t>rutile</t>
  </si>
  <si>
    <t>apatite</t>
  </si>
  <si>
    <t>enstatite</t>
  </si>
  <si>
    <t>olivine</t>
  </si>
  <si>
    <t>chloritoid</t>
  </si>
  <si>
    <t>garnet</t>
  </si>
  <si>
    <t>staurolite</t>
  </si>
  <si>
    <t>andalusite</t>
  </si>
  <si>
    <t>kyanite</t>
  </si>
  <si>
    <t>sillimanite</t>
  </si>
  <si>
    <t>Total</t>
  </si>
  <si>
    <t>% transparent</t>
  </si>
  <si>
    <t>% opaque</t>
  </si>
  <si>
    <t>HCI</t>
  </si>
  <si>
    <t>MMI</t>
  </si>
  <si>
    <t>hypersthene</t>
  </si>
  <si>
    <t>MI</t>
  </si>
  <si>
    <t>Site</t>
  </si>
  <si>
    <t>titanite</t>
  </si>
  <si>
    <t>tourmaline</t>
  </si>
  <si>
    <t>% chlorite</t>
  </si>
  <si>
    <t>% biotite</t>
  </si>
  <si>
    <t>% carbonates</t>
  </si>
  <si>
    <t>% light</t>
  </si>
  <si>
    <t>ZTR</t>
  </si>
  <si>
    <t>S3960</t>
  </si>
  <si>
    <t>Hanifa</t>
  </si>
  <si>
    <t>Rufaya</t>
  </si>
  <si>
    <t>S3962</t>
  </si>
  <si>
    <t>Sahba</t>
  </si>
  <si>
    <t>Radhi</t>
  </si>
  <si>
    <t>S3966</t>
  </si>
  <si>
    <t>S3968</t>
  </si>
  <si>
    <t>Udaid</t>
  </si>
  <si>
    <t>S3970</t>
  </si>
  <si>
    <t>Salwa</t>
  </si>
  <si>
    <t>S3971</t>
  </si>
  <si>
    <t>Al Hufuf</t>
  </si>
  <si>
    <t>S3973</t>
  </si>
  <si>
    <t>Uqayir</t>
  </si>
  <si>
    <t>S3974</t>
  </si>
  <si>
    <t>S3975</t>
  </si>
  <si>
    <t>Half moon beach</t>
  </si>
  <si>
    <t>S3979</t>
  </si>
  <si>
    <t>Rimah</t>
  </si>
  <si>
    <t>Buraydah</t>
  </si>
  <si>
    <t>n.d.</t>
  </si>
  <si>
    <t>S1413</t>
  </si>
  <si>
    <t>S1412</t>
  </si>
  <si>
    <t>S1411</t>
  </si>
  <si>
    <t>S1410</t>
  </si>
  <si>
    <t>S1409</t>
  </si>
  <si>
    <t>Harad</t>
  </si>
  <si>
    <t>S3964</t>
  </si>
  <si>
    <t>S3965</t>
  </si>
  <si>
    <t>Al Uyun</t>
  </si>
  <si>
    <t>S3972</t>
  </si>
  <si>
    <t>S3967</t>
  </si>
  <si>
    <t>Batha</t>
  </si>
  <si>
    <t>S3969</t>
  </si>
  <si>
    <t>&lt; 500</t>
  </si>
  <si>
    <t>% HM turbid</t>
  </si>
  <si>
    <t>S3961</t>
  </si>
  <si>
    <t>32-500</t>
  </si>
  <si>
    <t>&lt;500</t>
  </si>
  <si>
    <t>Al Batin</t>
  </si>
  <si>
    <t>Umm Ashar</t>
  </si>
  <si>
    <t>S3981</t>
  </si>
  <si>
    <t>HM</t>
  </si>
  <si>
    <t>L</t>
  </si>
  <si>
    <t>Al Ain</t>
  </si>
  <si>
    <t>S1397</t>
  </si>
  <si>
    <t>Al Haba</t>
  </si>
  <si>
    <t>S1398</t>
  </si>
  <si>
    <t>S1386</t>
  </si>
  <si>
    <t>Sila</t>
  </si>
  <si>
    <t>S1408</t>
  </si>
  <si>
    <t>Jabal Dhanna</t>
  </si>
  <si>
    <t>S1406</t>
  </si>
  <si>
    <t>Mirfa</t>
  </si>
  <si>
    <t>S1404</t>
  </si>
  <si>
    <t>Umm An Nar</t>
  </si>
  <si>
    <t>S1401</t>
  </si>
  <si>
    <t>Jebel Ali</t>
  </si>
  <si>
    <t>S1399</t>
  </si>
  <si>
    <t>Sharjah</t>
  </si>
  <si>
    <t>S1382</t>
  </si>
  <si>
    <t>S1388</t>
  </si>
  <si>
    <t>S1387</t>
  </si>
  <si>
    <t>S851</t>
  </si>
  <si>
    <t>S852</t>
  </si>
  <si>
    <t>Saih Rawl</t>
  </si>
  <si>
    <t>S636</t>
  </si>
  <si>
    <t>Saiwan</t>
  </si>
  <si>
    <t>S1184</t>
  </si>
  <si>
    <t>TRUCIAL COAST</t>
  </si>
  <si>
    <t>Aradah</t>
  </si>
  <si>
    <t>Hamim</t>
  </si>
  <si>
    <t>Madinat Zayed</t>
  </si>
  <si>
    <t>Shanayl</t>
  </si>
  <si>
    <t>GSZ</t>
  </si>
  <si>
    <t>Qatar</t>
  </si>
  <si>
    <t>S2830</t>
  </si>
  <si>
    <t>bulk</t>
  </si>
  <si>
    <t>Method</t>
  </si>
  <si>
    <t xml:space="preserve">Point </t>
  </si>
  <si>
    <t>Fleet</t>
  </si>
  <si>
    <t xml:space="preserve">Area  </t>
  </si>
  <si>
    <t>S4807</t>
  </si>
  <si>
    <t>dune</t>
  </si>
  <si>
    <t>Horse Gate</t>
  </si>
  <si>
    <t>S4808</t>
  </si>
  <si>
    <t>S4809</t>
  </si>
  <si>
    <t>Junction</t>
  </si>
  <si>
    <t>S4810</t>
  </si>
  <si>
    <t>S4811</t>
  </si>
  <si>
    <t>W Shaybah</t>
  </si>
  <si>
    <t>S4812</t>
  </si>
  <si>
    <t>S4813</t>
  </si>
  <si>
    <t>S4814</t>
  </si>
  <si>
    <t>E Shaybah</t>
  </si>
  <si>
    <t>S4815</t>
  </si>
  <si>
    <t>S4816</t>
  </si>
  <si>
    <t>S4817</t>
  </si>
  <si>
    <t>Umm az Zumul N</t>
  </si>
  <si>
    <t>S4818</t>
  </si>
  <si>
    <t>Umm az Zumul S</t>
  </si>
  <si>
    <t>S4819</t>
  </si>
  <si>
    <t>S4820</t>
  </si>
  <si>
    <t>S4821</t>
  </si>
  <si>
    <t>S4822</t>
  </si>
  <si>
    <t>S4823</t>
  </si>
  <si>
    <t>E Ardah</t>
  </si>
  <si>
    <t>S4826</t>
  </si>
  <si>
    <t>Ushayrab</t>
  </si>
  <si>
    <t>Layla</t>
  </si>
  <si>
    <t>S4827</t>
  </si>
  <si>
    <t>Maqran</t>
  </si>
  <si>
    <t>Ljliyah</t>
  </si>
  <si>
    <t>S4828</t>
  </si>
  <si>
    <t>Sulayyil</t>
  </si>
  <si>
    <t>As Sulayyil</t>
  </si>
  <si>
    <t>Ad Dawasir</t>
  </si>
  <si>
    <t>S4830</t>
  </si>
  <si>
    <t>Al Faw</t>
  </si>
  <si>
    <t>S4831</t>
  </si>
  <si>
    <t>S4832</t>
  </si>
  <si>
    <t>Hima</t>
  </si>
  <si>
    <t>S4833</t>
  </si>
  <si>
    <t>Qatan</t>
  </si>
  <si>
    <t>S4834</t>
  </si>
  <si>
    <t>Hubuna</t>
  </si>
  <si>
    <t>S4835</t>
  </si>
  <si>
    <t>Najran</t>
  </si>
  <si>
    <t>S4836</t>
  </si>
  <si>
    <t>small dune</t>
  </si>
  <si>
    <t>S4837</t>
  </si>
  <si>
    <t>S4838</t>
  </si>
  <si>
    <t>S4839</t>
  </si>
  <si>
    <t>S4840</t>
  </si>
  <si>
    <t>S4841</t>
  </si>
  <si>
    <t>Uruq Al Hishah</t>
  </si>
  <si>
    <t>S4842</t>
  </si>
  <si>
    <t>Sharurah</t>
  </si>
  <si>
    <t>S4843</t>
  </si>
  <si>
    <t>S4844</t>
  </si>
  <si>
    <t>Tamani</t>
  </si>
  <si>
    <t>S4845</t>
  </si>
  <si>
    <t>S4846</t>
  </si>
  <si>
    <t>S4847</t>
  </si>
  <si>
    <t>Uruq Al Mundafan</t>
  </si>
  <si>
    <t>S4848</t>
  </si>
  <si>
    <t>Taroot Island</t>
  </si>
  <si>
    <t>Point</t>
  </si>
  <si>
    <t>class</t>
  </si>
  <si>
    <t>Class</t>
  </si>
  <si>
    <t>S4824b</t>
  </si>
  <si>
    <t>15-500</t>
  </si>
  <si>
    <t>Kuwait</t>
  </si>
  <si>
    <t>S4962</t>
  </si>
  <si>
    <t>Table A2</t>
  </si>
  <si>
    <t>Lh</t>
  </si>
  <si>
    <t>mica</t>
  </si>
  <si>
    <t>MI*</t>
  </si>
  <si>
    <t>Lvbu</t>
  </si>
  <si>
    <t>GULF BEACHES</t>
  </si>
  <si>
    <t>Table A3</t>
  </si>
  <si>
    <t>%weight</t>
  </si>
  <si>
    <t>Cr-spinel</t>
  </si>
  <si>
    <t>&amp;  tHM</t>
  </si>
  <si>
    <t>N° tHM</t>
  </si>
  <si>
    <t>%turbid</t>
  </si>
  <si>
    <t>%glauc./phosph.</t>
  </si>
  <si>
    <r>
      <t>(</t>
    </r>
    <r>
      <rPr>
        <sz val="8"/>
        <rFont val="Symbol"/>
        <family val="1"/>
      </rPr>
      <t>m</t>
    </r>
    <r>
      <rPr>
        <sz val="8"/>
        <rFont val="Arial"/>
        <family val="2"/>
      </rPr>
      <t>m)</t>
    </r>
  </si>
  <si>
    <t>finer</t>
  </si>
  <si>
    <t>coarser</t>
  </si>
  <si>
    <t>HMC%weight</t>
  </si>
  <si>
    <t>tHMC %weight</t>
  </si>
  <si>
    <t>amphibole</t>
  </si>
  <si>
    <t>clinopyroxene</t>
  </si>
  <si>
    <t xml:space="preserve">Area </t>
  </si>
  <si>
    <t>S4058</t>
  </si>
  <si>
    <t>pediment</t>
  </si>
  <si>
    <t>4818G</t>
  </si>
  <si>
    <t>Area</t>
  </si>
  <si>
    <t>sand ramp</t>
  </si>
  <si>
    <t>Khafji</t>
  </si>
  <si>
    <t>S5086</t>
  </si>
  <si>
    <t>Ras Mishaab</t>
  </si>
  <si>
    <t>S5087</t>
  </si>
  <si>
    <t>S5088</t>
  </si>
  <si>
    <t>Manifa</t>
  </si>
  <si>
    <t>S5089</t>
  </si>
  <si>
    <t>S5090</t>
  </si>
  <si>
    <t>S5091</t>
  </si>
  <si>
    <t>Ras Tanura</t>
  </si>
  <si>
    <t>PALEOZOIC SANDSTONES</t>
  </si>
  <si>
    <t>W1</t>
  </si>
  <si>
    <t/>
  </si>
  <si>
    <t>&lt;200</t>
  </si>
  <si>
    <t>200-500</t>
  </si>
  <si>
    <t>&gt;500</t>
  </si>
  <si>
    <t>INTRASAMPLE COMPOSITIONAL VARIABILITY</t>
  </si>
  <si>
    <t>Lc</t>
  </si>
  <si>
    <t>Oman</t>
  </si>
  <si>
    <t>Shaybah</t>
  </si>
  <si>
    <t>G.Vezzoli</t>
  </si>
  <si>
    <t>D.Controversio</t>
  </si>
  <si>
    <t>D.Dell'Era</t>
  </si>
  <si>
    <t>63-250</t>
  </si>
  <si>
    <t>M.Valagussa</t>
  </si>
  <si>
    <t>M.Limonta</t>
  </si>
  <si>
    <t>S.Andò</t>
  </si>
  <si>
    <t>&gt; 200</t>
  </si>
  <si>
    <t>S4829</t>
  </si>
  <si>
    <t>sand sheet</t>
  </si>
  <si>
    <t>Al Munbatih</t>
  </si>
  <si>
    <t>SE Mundafan</t>
  </si>
  <si>
    <t>Country</t>
  </si>
  <si>
    <t>Collected by</t>
  </si>
  <si>
    <t>Year</t>
  </si>
  <si>
    <t>Latitude</t>
  </si>
  <si>
    <t>Longitude</t>
  </si>
  <si>
    <t>Saudi Arabia</t>
  </si>
  <si>
    <t>Safaniah</t>
  </si>
  <si>
    <t>Kharasaniah</t>
  </si>
  <si>
    <t>S Sabkha Matti</t>
  </si>
  <si>
    <t>Suhul az Zafrah</t>
  </si>
  <si>
    <t>Al Kidan east</t>
  </si>
  <si>
    <t>Al Kidan west</t>
  </si>
  <si>
    <t>UAE border</t>
  </si>
  <si>
    <t>Uruq Abu Muraykah</t>
  </si>
  <si>
    <t>Uruq al Mutaridah</t>
  </si>
  <si>
    <t>Oman border</t>
  </si>
  <si>
    <t>Ramlat Ibn Su'aydan</t>
  </si>
  <si>
    <t>Ramlat al Ghafah</t>
  </si>
  <si>
    <t>W Shaqqat Najran</t>
  </si>
  <si>
    <t>P4825</t>
  </si>
  <si>
    <t>Bi'r Hima</t>
  </si>
  <si>
    <t>Al Qullah</t>
  </si>
  <si>
    <t>N Husayniyah</t>
  </si>
  <si>
    <t>Al Bahra</t>
  </si>
  <si>
    <t>Safaniah port</t>
  </si>
  <si>
    <t>E. Garzanti</t>
  </si>
  <si>
    <t>K. Al Ramadan</t>
  </si>
  <si>
    <t>L. Caracciolo</t>
  </si>
  <si>
    <t>E. Materia</t>
  </si>
  <si>
    <t>Plava Laguna</t>
  </si>
  <si>
    <t>United Arab Emirates</t>
  </si>
  <si>
    <t>Mesaieed</t>
  </si>
  <si>
    <t>Ghalila</t>
  </si>
  <si>
    <t>Tibat</t>
  </si>
  <si>
    <t>Al Jadi</t>
  </si>
  <si>
    <t>INLAND SABKHA MATTI</t>
  </si>
  <si>
    <t>SHAYBAH</t>
  </si>
  <si>
    <t>ARDAH</t>
  </si>
  <si>
    <t>Bu Sahan</t>
  </si>
  <si>
    <t>Ash Shu'ayb</t>
  </si>
  <si>
    <t>Sha'am</t>
  </si>
  <si>
    <t>semiplacer</t>
  </si>
  <si>
    <t>E Harad</t>
  </si>
  <si>
    <t>W Batha</t>
  </si>
  <si>
    <t>Wadi / other</t>
  </si>
  <si>
    <t>INTERMEDIATE BELT</t>
  </si>
  <si>
    <t>NIQYAN QATAR</t>
  </si>
  <si>
    <t>PALEOZOIC SANDSTONE</t>
  </si>
  <si>
    <t>Wajiid Group</t>
  </si>
  <si>
    <t>Table A1</t>
  </si>
  <si>
    <t>JAFURAH DUNES</t>
  </si>
  <si>
    <t>RUB' AL KHALI  DUNES</t>
  </si>
  <si>
    <t>SOUTHWESTERN RUB' AL KHALI</t>
  </si>
  <si>
    <t>FS4829</t>
  </si>
  <si>
    <t>MS4829</t>
  </si>
  <si>
    <t>Niqyan Qatar</t>
  </si>
  <si>
    <t xml:space="preserve">Madinat Zayed </t>
  </si>
  <si>
    <t>Ghalilah</t>
  </si>
  <si>
    <t>Husayniyah</t>
  </si>
  <si>
    <t>Ras al Khaimah</t>
  </si>
  <si>
    <t>Duweihin</t>
  </si>
  <si>
    <t>%rock fragments</t>
  </si>
  <si>
    <t>S1390</t>
  </si>
  <si>
    <t>Ghub</t>
  </si>
  <si>
    <t>Idhn</t>
  </si>
  <si>
    <t>S1395</t>
  </si>
  <si>
    <t>Dhaid</t>
  </si>
  <si>
    <t>S1396</t>
  </si>
  <si>
    <t>Sumaini</t>
  </si>
  <si>
    <t>Kabir</t>
  </si>
  <si>
    <t>Ibri</t>
  </si>
  <si>
    <t>N 26°12'57"</t>
  </si>
  <si>
    <t>E 44°02'24"</t>
  </si>
  <si>
    <t>N 27°45'</t>
  </si>
  <si>
    <t>E 45°05'</t>
  </si>
  <si>
    <t>N 24°18'00"</t>
  </si>
  <si>
    <t>E 47°10'38"</t>
  </si>
  <si>
    <t>N 24°12'30"</t>
  </si>
  <si>
    <t>E 47°23'</t>
  </si>
  <si>
    <t>N 24°17'01"</t>
  </si>
  <si>
    <t>E 47°50'35"</t>
  </si>
  <si>
    <t>N 22°25'24"</t>
  </si>
  <si>
    <t>E 46°46'34"</t>
  </si>
  <si>
    <t>N 21°25'18"</t>
  </si>
  <si>
    <t>E 46°06'30"</t>
  </si>
  <si>
    <t>N 20°28'07"</t>
  </si>
  <si>
    <t>E 45°33'43"</t>
  </si>
  <si>
    <t>N 20°25'57"</t>
  </si>
  <si>
    <t>E 45°30'57"</t>
  </si>
  <si>
    <t>N 18°06'20"</t>
  </si>
  <si>
    <t>E 44°38'15"</t>
  </si>
  <si>
    <t>N 17°51'35"</t>
  </si>
  <si>
    <t>E 44°27'21"</t>
  </si>
  <si>
    <t>N 17°48'26"</t>
  </si>
  <si>
    <t>E 44°26'25"</t>
  </si>
  <si>
    <t>N 17°30'31"</t>
  </si>
  <si>
    <t>E 44°11'13"</t>
  </si>
  <si>
    <t>N 27°11'12"</t>
  </si>
  <si>
    <t>E 49°11'32"</t>
  </si>
  <si>
    <t>N 25°37'17"</t>
  </si>
  <si>
    <t>E 50°12'49"</t>
  </si>
  <si>
    <t>N 25°30'</t>
  </si>
  <si>
    <t>E 49°57'</t>
  </si>
  <si>
    <t>N 25°03'00"</t>
  </si>
  <si>
    <t>E 50°09'15"</t>
  </si>
  <si>
    <t>N 24°08'21"</t>
  </si>
  <si>
    <t>E 49°30'50"</t>
  </si>
  <si>
    <t>N 24°09'13"</t>
  </si>
  <si>
    <t>E 50°13'31"</t>
  </si>
  <si>
    <t>N 24°08'50"</t>
  </si>
  <si>
    <t>E 50°26'05"</t>
  </si>
  <si>
    <t>N 24°08'23"</t>
  </si>
  <si>
    <t>E 50°56'35"</t>
  </si>
  <si>
    <t>N 24°27'</t>
  </si>
  <si>
    <t>E 51°04'</t>
  </si>
  <si>
    <t>N 24°57'</t>
  </si>
  <si>
    <t>E 51°29'</t>
  </si>
  <si>
    <t>N 29°34'29"</t>
  </si>
  <si>
    <t>E 47°58'06"</t>
  </si>
  <si>
    <t>N 28°27'11"</t>
  </si>
  <si>
    <t>E 48°30'06"</t>
  </si>
  <si>
    <t>N 28°01'05"</t>
  </si>
  <si>
    <t>E 48°41'42"</t>
  </si>
  <si>
    <t>N 27°58'04"</t>
  </si>
  <si>
    <t>E 48°44'53"</t>
  </si>
  <si>
    <t xml:space="preserve"> E 48°45'  </t>
  </si>
  <si>
    <t>N 27°33'34"</t>
  </si>
  <si>
    <t>E 48°55'34"</t>
  </si>
  <si>
    <t>N 26°44'53"</t>
  </si>
  <si>
    <t>E 50°03'30"</t>
  </si>
  <si>
    <t>N 26°33'37"</t>
  </si>
  <si>
    <t>E 50°05'11"</t>
  </si>
  <si>
    <t>N 26°04'03"</t>
  </si>
  <si>
    <t>E 50°00'01"</t>
  </si>
  <si>
    <t>N 25°37'31"</t>
  </si>
  <si>
    <t>E 50°13'01"</t>
  </si>
  <si>
    <t>N 24°45'26"</t>
  </si>
  <si>
    <t>E 50°45'26"</t>
  </si>
  <si>
    <t>N 24°26'06"</t>
  </si>
  <si>
    <t>E 51°19'37"</t>
  </si>
  <si>
    <t>N 24°02'</t>
  </si>
  <si>
    <t>E 51°47'</t>
  </si>
  <si>
    <t>N 24°10'</t>
  </si>
  <si>
    <t>E 52°38'</t>
  </si>
  <si>
    <t>N 24°07'</t>
  </si>
  <si>
    <t>E 53°25'</t>
  </si>
  <si>
    <t>N 24°19'</t>
  </si>
  <si>
    <t>E 54°26'</t>
  </si>
  <si>
    <t>E 54°57'</t>
  </si>
  <si>
    <t>N 25°23'</t>
  </si>
  <si>
    <t>E 55°24'</t>
  </si>
  <si>
    <t>N 25°52'</t>
  </si>
  <si>
    <t>E 56°00'</t>
  </si>
  <si>
    <t>N 26°00'</t>
  </si>
  <si>
    <t>E 56°04'30"</t>
  </si>
  <si>
    <t>N 26°04'30"</t>
  </si>
  <si>
    <t>E 56°06'</t>
  </si>
  <si>
    <t>N 26°09'30"</t>
  </si>
  <si>
    <t>E 56°10'</t>
  </si>
  <si>
    <t>N 24°04'</t>
  </si>
  <si>
    <t>E 54°25'</t>
  </si>
  <si>
    <t>N 25°04'</t>
  </si>
  <si>
    <t>E 55°34'</t>
  </si>
  <si>
    <t>N 26°02'</t>
  </si>
  <si>
    <t>E 56°05'30"</t>
  </si>
  <si>
    <t>N 23°35'</t>
  </si>
  <si>
    <t>E 53°43'</t>
  </si>
  <si>
    <t>N 23°34'</t>
  </si>
  <si>
    <t>E 54°24'</t>
  </si>
  <si>
    <t>N 24°44'</t>
  </si>
  <si>
    <t>E 55°48'</t>
  </si>
  <si>
    <t>N 22°57'</t>
  </si>
  <si>
    <t>E 53°26'</t>
  </si>
  <si>
    <t>N 22°54'</t>
  </si>
  <si>
    <t>E 54°19'</t>
  </si>
  <si>
    <t>N 23°24'33"</t>
  </si>
  <si>
    <t>E 51°35'53"</t>
  </si>
  <si>
    <t>N 23°00'41"</t>
  </si>
  <si>
    <t>E 51°51'05"</t>
  </si>
  <si>
    <t>N 22°52'22"</t>
  </si>
  <si>
    <t>E 52°29'01"</t>
  </si>
  <si>
    <t>N 22°45'27"</t>
  </si>
  <si>
    <t>E 53°01'09"</t>
  </si>
  <si>
    <t>N 22°36'06"</t>
  </si>
  <si>
    <t>E 53°44'12"</t>
  </si>
  <si>
    <t>N 22°19'37"</t>
  </si>
  <si>
    <t>E 53°57'28"</t>
  </si>
  <si>
    <t>N 22°18'03"</t>
  </si>
  <si>
    <t>E 53°50'49"</t>
  </si>
  <si>
    <t>N 22°33'38"</t>
  </si>
  <si>
    <t>E 54°05'46"</t>
  </si>
  <si>
    <t>N 22°37'54"</t>
  </si>
  <si>
    <t>E 54°30'54"</t>
  </si>
  <si>
    <t>N 22°37'38"</t>
  </si>
  <si>
    <t>E 54°59'10"</t>
  </si>
  <si>
    <t>N 22°28'34"</t>
  </si>
  <si>
    <t>E 55°18'57"</t>
  </si>
  <si>
    <t>N 22°12'20"</t>
  </si>
  <si>
    <t>E 55°28'38"</t>
  </si>
  <si>
    <t>N 21°55'09"</t>
  </si>
  <si>
    <t>E 55°15'09"</t>
  </si>
  <si>
    <t>N 21°47'05"</t>
  </si>
  <si>
    <t>E 54°52'30"</t>
  </si>
  <si>
    <t>N 21°46'19"</t>
  </si>
  <si>
    <t>E 54°43'04"</t>
  </si>
  <si>
    <t>N 21°53'49"</t>
  </si>
  <si>
    <t>E 55°37'44"</t>
  </si>
  <si>
    <t>N 21°34'41"</t>
  </si>
  <si>
    <t>E 55°31'02"</t>
  </si>
  <si>
    <t>N 21°03'10"</t>
  </si>
  <si>
    <t>E 55°16'58"</t>
  </si>
  <si>
    <t>N 21°17'27"</t>
  </si>
  <si>
    <t>E 55°22'30"</t>
  </si>
  <si>
    <t>N 19°41'20"</t>
  </si>
  <si>
    <t>E 45°06'33"</t>
  </si>
  <si>
    <t>N 18°17'49"</t>
  </si>
  <si>
    <t>E 44°44'07"</t>
  </si>
  <si>
    <t>N 17°31'01"</t>
  </si>
  <si>
    <t>E 44°45'14"</t>
  </si>
  <si>
    <t>N 17°34'27"</t>
  </si>
  <si>
    <t>E 45°16'46"</t>
  </si>
  <si>
    <t>N 17°23'25"</t>
  </si>
  <si>
    <t>E 45°44'35"</t>
  </si>
  <si>
    <t>N 17°22'42"</t>
  </si>
  <si>
    <t>E 46°17'27"</t>
  </si>
  <si>
    <t>N 17°33'56"</t>
  </si>
  <si>
    <t>E 46°47'26"</t>
  </si>
  <si>
    <t>N 17°53'07"</t>
  </si>
  <si>
    <t>E 47°26'28"</t>
  </si>
  <si>
    <t>N 17°40'48"</t>
  </si>
  <si>
    <t>E 47°10'52"</t>
  </si>
  <si>
    <t>N 17°29'49"</t>
  </si>
  <si>
    <t>E 46°19'14"</t>
  </si>
  <si>
    <t>N 17°40'34"</t>
  </si>
  <si>
    <t>E 46°08'54"</t>
  </si>
  <si>
    <t>N 17°56'06"</t>
  </si>
  <si>
    <t>E 45°55'57"</t>
  </si>
  <si>
    <t>N 18°10'04"</t>
  </si>
  <si>
    <t>E 45°39'49"</t>
  </si>
  <si>
    <t>N 18°24'34"</t>
  </si>
  <si>
    <t>E 45°23'57"</t>
  </si>
  <si>
    <t xml:space="preserve">N 21°10' </t>
  </si>
  <si>
    <t>E 56°11'</t>
  </si>
  <si>
    <t xml:space="preserve">N 20°56' </t>
  </si>
  <si>
    <t>E 57°33'</t>
  </si>
  <si>
    <t>E Shaqqat Najran</t>
  </si>
  <si>
    <t>Al Dhaid</t>
  </si>
  <si>
    <t>N 25°27'40"</t>
  </si>
  <si>
    <t>E 56°01'00"</t>
  </si>
  <si>
    <t>N 25°13'30"</t>
  </si>
  <si>
    <t>E 55°57'30"</t>
  </si>
  <si>
    <t>N 24°43'30"</t>
  </si>
  <si>
    <t>E 55°57'00"</t>
  </si>
  <si>
    <t>N 23°13'00"</t>
  </si>
  <si>
    <t>E 56°30'20"</t>
  </si>
  <si>
    <t>Sumeini</t>
  </si>
  <si>
    <t>S507</t>
  </si>
  <si>
    <t>S1389</t>
  </si>
  <si>
    <t>Bih</t>
  </si>
  <si>
    <t>Marid</t>
  </si>
  <si>
    <t>N 25°48'52"</t>
  </si>
  <si>
    <t>E 56°06'00"</t>
  </si>
  <si>
    <t>LIWA OASIS</t>
  </si>
  <si>
    <t xml:space="preserve">WIDYAN OF SAUDI ARABIA </t>
  </si>
  <si>
    <t>Mic/F%</t>
  </si>
  <si>
    <t>P/F%</t>
  </si>
  <si>
    <t>Ha'il</t>
  </si>
  <si>
    <t>Khasab</t>
  </si>
  <si>
    <t>Halfayn</t>
  </si>
  <si>
    <t>Adam</t>
  </si>
  <si>
    <t>Qaryat Qata</t>
  </si>
  <si>
    <t>Andam</t>
  </si>
  <si>
    <t>Sanaw</t>
  </si>
  <si>
    <t>Ash Shraikah</t>
  </si>
  <si>
    <t>Ramlat Sab'atayn</t>
  </si>
  <si>
    <t>Haswah</t>
  </si>
  <si>
    <t>Ramlat Masah</t>
  </si>
  <si>
    <t>MESOPOTAMIA</t>
  </si>
  <si>
    <t>Euphrates</t>
  </si>
  <si>
    <t>Tigris</t>
  </si>
  <si>
    <t>Karun</t>
  </si>
  <si>
    <t>PEDIMENT &amp; DUNES OF OMAN AND YEMEN</t>
  </si>
  <si>
    <t>Yemen</t>
  </si>
  <si>
    <t xml:space="preserve">N 19°00' </t>
  </si>
  <si>
    <t>E 53°30'</t>
  </si>
  <si>
    <t>S2900</t>
  </si>
  <si>
    <t>M.Levi</t>
  </si>
  <si>
    <t>S118</t>
  </si>
  <si>
    <t>S119</t>
  </si>
  <si>
    <t xml:space="preserve">N 15°40' </t>
  </si>
  <si>
    <t>E47°20'</t>
  </si>
  <si>
    <t xml:space="preserve">N 15°30' </t>
  </si>
  <si>
    <t>DUNES OF OMAN AND YEMEN</t>
  </si>
  <si>
    <t>Al Qaim</t>
  </si>
  <si>
    <t>S4661</t>
  </si>
  <si>
    <t>Iraq</t>
  </si>
  <si>
    <t>Ali Al-Juboury</t>
  </si>
  <si>
    <t>34°25'13"N</t>
  </si>
  <si>
    <t>40°59'30"E</t>
  </si>
  <si>
    <t>Al Haswa</t>
  </si>
  <si>
    <t>S4660</t>
  </si>
  <si>
    <t>34°27'16"N</t>
  </si>
  <si>
    <t>41°59'11"E</t>
  </si>
  <si>
    <t>Ramadi</t>
  </si>
  <si>
    <t>S4455</t>
  </si>
  <si>
    <t>33°28'N</t>
  </si>
  <si>
    <t>43°15'E</t>
  </si>
  <si>
    <t>Ali Daoud</t>
  </si>
  <si>
    <t>Iran</t>
  </si>
  <si>
    <t>Yousef Zoleikhaei</t>
  </si>
  <si>
    <t>Baghdad</t>
  </si>
  <si>
    <t>S4981</t>
  </si>
  <si>
    <t>33°20'33"N</t>
  </si>
  <si>
    <t>44°22'29"E</t>
  </si>
  <si>
    <t>Numaniyah</t>
  </si>
  <si>
    <t>BH21/0.1</t>
  </si>
  <si>
    <t xml:space="preserve">Jaafar Jotheri </t>
  </si>
  <si>
    <t>32°33'28"N</t>
  </si>
  <si>
    <t>45°25'29"E</t>
  </si>
  <si>
    <t>BH21/2.5</t>
  </si>
  <si>
    <t>Dez</t>
  </si>
  <si>
    <t>Dezful</t>
  </si>
  <si>
    <t>S4783</t>
  </si>
  <si>
    <t>32°24'51̎"N</t>
  </si>
  <si>
    <t>48°25'47"̎E</t>
  </si>
  <si>
    <t>Shushtar</t>
  </si>
  <si>
    <t>S4784</t>
  </si>
  <si>
    <t>32°04'12"̎N</t>
  </si>
  <si>
    <t>48°51'37"̎E</t>
  </si>
  <si>
    <t>Veys</t>
  </si>
  <si>
    <t>S4788</t>
  </si>
  <si>
    <t>31°29'32"̎N</t>
  </si>
  <si>
    <t>48°52'24"̎E</t>
  </si>
  <si>
    <t>Kut-e-Abdollah</t>
  </si>
  <si>
    <t>S4791</t>
  </si>
  <si>
    <t>31°14'06"̎N</t>
  </si>
  <si>
    <t>48°37'53"̎E</t>
  </si>
  <si>
    <t>Maksar</t>
  </si>
  <si>
    <t>S4793</t>
  </si>
  <si>
    <t>31°08'41"̎N</t>
  </si>
  <si>
    <t>48°25'43"̎E</t>
  </si>
  <si>
    <t>Darkhouin</t>
  </si>
  <si>
    <t>S4795</t>
  </si>
  <si>
    <t>30°46'48"̎N</t>
  </si>
  <si>
    <t>48°25'36"̎E</t>
  </si>
  <si>
    <t>Khoramshahr</t>
  </si>
  <si>
    <t>S4796</t>
  </si>
  <si>
    <t>30°26'50"̎N</t>
  </si>
  <si>
    <t>48°13'21"̎E</t>
  </si>
  <si>
    <t>Khorramshahr</t>
  </si>
  <si>
    <t>S4475</t>
  </si>
  <si>
    <t>Usama Qasim Khaleefah</t>
  </si>
  <si>
    <t xml:space="preserve">30°25'32''N </t>
  </si>
  <si>
    <t>48°09'51''E</t>
  </si>
  <si>
    <t>S4476</t>
  </si>
  <si>
    <t xml:space="preserve">30°25'29''N </t>
  </si>
  <si>
    <t>48°09'53''E</t>
  </si>
  <si>
    <t>Bahmanshir</t>
  </si>
  <si>
    <t>Abadan</t>
  </si>
  <si>
    <t>S4797</t>
  </si>
  <si>
    <t>30°19'22"̎N</t>
  </si>
  <si>
    <t>48°20'28"̎E</t>
  </si>
  <si>
    <t>Shatt al Arab</t>
  </si>
  <si>
    <t>S4477</t>
  </si>
  <si>
    <t xml:space="preserve">30°25'40''N </t>
  </si>
  <si>
    <t>48°09'40''E</t>
  </si>
  <si>
    <t>River or wadi / &amp;</t>
  </si>
  <si>
    <t>A.Resentini</t>
  </si>
  <si>
    <t>Mundasah</t>
  </si>
  <si>
    <t>S3984</t>
  </si>
  <si>
    <t>Musandam</t>
  </si>
  <si>
    <t>S508</t>
  </si>
  <si>
    <t>S509</t>
  </si>
  <si>
    <t>S895</t>
  </si>
  <si>
    <t>S896</t>
  </si>
  <si>
    <t>M.Padoan</t>
  </si>
  <si>
    <t>32-355</t>
  </si>
  <si>
    <t>&lt;600</t>
  </si>
  <si>
    <t>epidote group</t>
  </si>
  <si>
    <t>S854</t>
  </si>
  <si>
    <t>WIDYAN OF THE UAE &amp; OMAN</t>
  </si>
  <si>
    <t>DAHNA &amp; NAFUD DUNE CORRIDORS</t>
  </si>
  <si>
    <t>Tusihiyah</t>
  </si>
  <si>
    <t>S3963</t>
  </si>
  <si>
    <t>Sa'ab</t>
  </si>
  <si>
    <t>S3976</t>
  </si>
  <si>
    <t>S3977</t>
  </si>
  <si>
    <t>Unaizah</t>
  </si>
  <si>
    <t>S3978</t>
  </si>
  <si>
    <t>S3980</t>
  </si>
  <si>
    <t>Linah</t>
  </si>
  <si>
    <t>S3982</t>
  </si>
  <si>
    <t>Dahna</t>
  </si>
  <si>
    <t>N 28°41'48"</t>
  </si>
  <si>
    <t>N 26°58'36"</t>
  </si>
  <si>
    <t>N 26°10'40"</t>
  </si>
  <si>
    <t>N 26°04'19"</t>
  </si>
  <si>
    <t>N 25°13'51"</t>
  </si>
  <si>
    <t>N 24°09'34"</t>
  </si>
  <si>
    <t>E 43°39'28"</t>
  </si>
  <si>
    <t>E 45°23'16"</t>
  </si>
  <si>
    <t>E 44°18'34"</t>
  </si>
  <si>
    <t>E 44°44'57"</t>
  </si>
  <si>
    <t>E 47°42'02"</t>
  </si>
  <si>
    <t>E 48°16'53"</t>
  </si>
  <si>
    <t>S1879</t>
  </si>
  <si>
    <t>N 27°37'</t>
  </si>
  <si>
    <t>E41°47'"</t>
  </si>
  <si>
    <t>N 26°06'</t>
  </si>
  <si>
    <t>E 56°15'</t>
  </si>
  <si>
    <t>N 22°24'</t>
  </si>
  <si>
    <t>N 21°05'</t>
  </si>
  <si>
    <t>E 58°17'</t>
  </si>
  <si>
    <t>N 22°28'</t>
  </si>
  <si>
    <t>E 57°58'20"</t>
  </si>
  <si>
    <t>N 22°</t>
  </si>
  <si>
    <t>E 58°</t>
  </si>
  <si>
    <r>
      <t>E 5</t>
    </r>
    <r>
      <rPr>
        <sz val="8"/>
        <rFont val="77"/>
        <family val="0"/>
      </rPr>
      <t>7</t>
    </r>
    <r>
      <rPr>
        <sz val="8"/>
        <rFont val="Arial"/>
        <family val="2"/>
      </rPr>
      <t>°40'</t>
    </r>
  </si>
  <si>
    <t>E 46°20'</t>
  </si>
  <si>
    <t>N 28°00'30"</t>
  </si>
  <si>
    <t>KARUN &amp; SHATT AL ARAB</t>
  </si>
  <si>
    <t>Nafud as Sirr</t>
  </si>
  <si>
    <t>Nafud ath Thuwayra</t>
  </si>
  <si>
    <t>Al Ghat</t>
  </si>
  <si>
    <t>Umm al Jamajim</t>
  </si>
  <si>
    <t>Uruq as Seyul</t>
  </si>
  <si>
    <t>SW Shaqqat al Kharitah</t>
  </si>
  <si>
    <t>Shaqqat al Mi'ah</t>
  </si>
  <si>
    <t>NE Shaqqat al Kharitah</t>
  </si>
  <si>
    <t>Uruq al Mundafan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</si>
</sst>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%"/>
    <numFmt numFmtId="180" formatCode="0.000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_-[$€]\ * #,##0.00_-;\-[$€]\ * #,##0.00_-;_-[$€]\ * &quot;-&quot;??_-;_-@_-"/>
    <numFmt numFmtId="189" formatCode="#,##0.00_ ;\-#,##0.00\ "/>
    <numFmt numFmtId="190" formatCode="#,##0.0_ ;\-#,##0.0\ "/>
    <numFmt numFmtId="191" formatCode="#,##0_ ;\-#,##0\ "/>
    <numFmt numFmtId="192" formatCode="0.00000000000"/>
    <numFmt numFmtId="193" formatCode="0.000000000000"/>
    <numFmt numFmtId="194" formatCode="0.0000000000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  <numFmt numFmtId="199" formatCode="0.000%"/>
    <numFmt numFmtId="200" formatCode="0.00000000000000%"/>
    <numFmt numFmtId="201" formatCode="0.0000000000000%"/>
    <numFmt numFmtId="202" formatCode="0.000000000000%"/>
    <numFmt numFmtId="203" formatCode="0.00000000000%"/>
    <numFmt numFmtId="204" formatCode="0.0000000000%"/>
    <numFmt numFmtId="205" formatCode="0.000000000%"/>
    <numFmt numFmtId="206" formatCode="0.00000000%"/>
    <numFmt numFmtId="207" formatCode="0.0000000%"/>
    <numFmt numFmtId="208" formatCode="0.000000%"/>
    <numFmt numFmtId="209" formatCode="0.00000%"/>
    <numFmt numFmtId="210" formatCode="0.0000%"/>
    <numFmt numFmtId="211" formatCode="0.000000000000000%"/>
    <numFmt numFmtId="212" formatCode="0.00000000000000"/>
    <numFmt numFmtId="213" formatCode="0.E+00"/>
    <numFmt numFmtId="214" formatCode="0.0.E+00"/>
    <numFmt numFmtId="215" formatCode="0.00.E+00"/>
    <numFmt numFmtId="216" formatCode="0.0E+00"/>
    <numFmt numFmtId="217" formatCode="0E+00"/>
    <numFmt numFmtId="218" formatCode="0.0000000000000000"/>
  </numFmts>
  <fonts count="5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color indexed="6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8"/>
      <name val="Symbol"/>
      <family val="1"/>
    </font>
    <font>
      <sz val="8"/>
      <name val="77"/>
      <family val="0"/>
    </font>
    <font>
      <b/>
      <sz val="9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0"/>
      <color indexed="59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2"/>
    </font>
    <font>
      <i/>
      <sz val="10"/>
      <color indexed="63"/>
      <name val="Arial"/>
      <family val="2"/>
    </font>
    <font>
      <b/>
      <sz val="18"/>
      <color indexed="18"/>
      <name val="Cambria"/>
      <family val="2"/>
    </font>
    <font>
      <b/>
      <sz val="15"/>
      <color indexed="18"/>
      <name val="Arial"/>
      <family val="2"/>
    </font>
    <font>
      <b/>
      <sz val="13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36"/>
      <name val="Arial"/>
      <family val="2"/>
    </font>
    <font>
      <sz val="10"/>
      <color indexed="38"/>
      <name val="Arial"/>
      <family val="2"/>
    </font>
    <font>
      <sz val="8"/>
      <color indexed="60"/>
      <name val="Arial"/>
      <family val="2"/>
    </font>
    <font>
      <sz val="8"/>
      <color indexed="22"/>
      <name val="Arial"/>
      <family val="2"/>
    </font>
    <font>
      <sz val="10"/>
      <color indexed="2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9" tint="-0.24997000396251678"/>
      <name val="Arial"/>
      <family val="2"/>
    </font>
    <font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78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 applyAlignment="1" applyProtection="1">
      <alignment horizontal="center"/>
      <protection/>
    </xf>
    <xf numFmtId="9" fontId="3" fillId="0" borderId="0" xfId="60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" fontId="3" fillId="0" borderId="0" xfId="6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78" fontId="4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 textRotation="90"/>
      <protection locked="0"/>
    </xf>
    <xf numFmtId="1" fontId="50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 quotePrefix="1">
      <alignment horizontal="center"/>
    </xf>
    <xf numFmtId="178" fontId="3" fillId="0" borderId="0" xfId="60" applyNumberFormat="1" applyFont="1" applyFill="1" applyBorder="1" applyAlignment="1" applyProtection="1">
      <alignment horizontal="center"/>
      <protection/>
    </xf>
    <xf numFmtId="1" fontId="51" fillId="0" borderId="0" xfId="0" applyNumberFormat="1" applyFont="1" applyFill="1" applyBorder="1" applyAlignment="1" applyProtection="1">
      <alignment horizontal="center"/>
      <protection/>
    </xf>
    <xf numFmtId="0" fontId="51" fillId="0" borderId="0" xfId="0" applyFont="1" applyFill="1" applyBorder="1" applyAlignment="1" applyProtection="1">
      <alignment horizontal="center"/>
      <protection/>
    </xf>
    <xf numFmtId="1" fontId="51" fillId="0" borderId="0" xfId="0" applyNumberFormat="1" applyFont="1" applyFill="1" applyBorder="1" applyAlignment="1" applyProtection="1" quotePrefix="1">
      <alignment horizontal="center"/>
      <protection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9" fontId="3" fillId="0" borderId="0" xfId="60" applyNumberFormat="1" applyFont="1" applyFill="1" applyBorder="1" applyAlignment="1">
      <alignment horizontal="center"/>
    </xf>
    <xf numFmtId="179" fontId="3" fillId="0" borderId="0" xfId="6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0" fillId="0" borderId="0" xfId="0" applyNumberFormat="1" applyAlignment="1">
      <alignment/>
    </xf>
    <xf numFmtId="9" fontId="4" fillId="0" borderId="0" xfId="6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2" fontId="3" fillId="0" borderId="0" xfId="60" applyNumberFormat="1" applyFont="1" applyFill="1" applyBorder="1" applyAlignment="1" applyProtection="1">
      <alignment horizontal="center"/>
      <protection/>
    </xf>
    <xf numFmtId="1" fontId="3" fillId="33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/>
    </xf>
    <xf numFmtId="179" fontId="4" fillId="0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0" borderId="0" xfId="0" applyFont="1" applyFill="1" applyAlignment="1" applyProtection="1">
      <alignment horizontal="center"/>
      <protection/>
    </xf>
    <xf numFmtId="178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 textRotation="90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textRotation="90"/>
      <protection/>
    </xf>
    <xf numFmtId="0" fontId="1" fillId="0" borderId="0" xfId="0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4529"/>
      <rgbColor rgb="00FFFFFF"/>
      <rgbColor rgb="00FF0000"/>
      <rgbColor rgb="0066FF99"/>
      <rgbColor rgb="002525FD"/>
      <rgbColor rgb="00FFFF00"/>
      <rgbColor rgb="00FF00FF"/>
      <rgbColor rgb="0000FFFF"/>
      <rgbColor rgb="00FDA8A1"/>
      <rgbColor rgb="001AE81A"/>
      <rgbColor rgb="000226C0"/>
      <rgbColor rgb="00C2BD00"/>
      <rgbColor rgb="00C706FC"/>
      <rgbColor rgb="0007D9C0"/>
      <rgbColor rgb="00C0C0C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19DEF"/>
      <rgbColor rgb="00BDF8FD"/>
      <rgbColor rgb="00B5FDAF"/>
      <rgbColor rgb="00FFFFA3"/>
      <rgbColor rgb="009BCAFD"/>
      <rgbColor rgb="00FFE1F7"/>
      <rgbColor rgb="00E2B3FF"/>
      <rgbColor rgb="00EAEAEA"/>
      <rgbColor rgb="005B75F7"/>
      <rgbColor rgb="0002A8EA"/>
      <rgbColor rgb="00C8E43E"/>
      <rgbColor rgb="00FDD303"/>
      <rgbColor rgb="00FEAA14"/>
      <rgbColor rgb="00FC781E"/>
      <rgbColor rgb="003D4EF1"/>
      <rgbColor rgb="00B2B2B2"/>
      <rgbColor rgb="000FC96C"/>
      <rgbColor rgb="0000FF00"/>
      <rgbColor rgb="002AC21E"/>
      <rgbColor rgb="00989400"/>
      <rgbColor rgb="00EA4F02"/>
      <rgbColor rgb="00E577F7"/>
      <rgbColor rgb="0000000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zanti\Desktop\GEOLOGIA\SABBIE\Arabia\Rub'%20Al%20Khali\Saudi%20Rub%20Al%20Khali%20PTH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PT"/>
      <sheetName val="QFL&amp;QFR"/>
      <sheetName val="MI"/>
      <sheetName val="PT"/>
      <sheetName val="DatiHM"/>
      <sheetName val="HM"/>
      <sheetName val="PTHM"/>
      <sheetName val="Oman"/>
      <sheetName val="Oman2003"/>
      <sheetName val="Table 1"/>
      <sheetName val="Table A2PT"/>
      <sheetName val="Table A3HM"/>
      <sheetName val="RAK PT"/>
      <sheetName val="RAK HM"/>
      <sheetName val="Danilo Check"/>
    </sheetNames>
    <sheetDataSet>
      <sheetData sheetId="3">
        <row r="84">
          <cell r="E84">
            <v>248.49261873657326</v>
          </cell>
          <cell r="S84">
            <v>0</v>
          </cell>
          <cell r="Y84">
            <v>98.61111111111111</v>
          </cell>
          <cell r="Z84">
            <v>1.1111111111111112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0.2777777777777778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W84" t="str">
            <v>n.d.</v>
          </cell>
          <cell r="AX84" t="str">
            <v>n.d.</v>
          </cell>
        </row>
        <row r="85">
          <cell r="E85">
            <v>255.65953420740212</v>
          </cell>
          <cell r="S85" t="str">
            <v>n.d.</v>
          </cell>
          <cell r="Y85">
            <v>99.42196531791907</v>
          </cell>
          <cell r="Z85">
            <v>0.5780346820809248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W85" t="str">
            <v>n.d.</v>
          </cell>
          <cell r="AX85" t="str">
            <v>n.d.</v>
          </cell>
        </row>
        <row r="89">
          <cell r="E89">
            <v>217.92672927578485</v>
          </cell>
          <cell r="S89" t="str">
            <v>n.d.</v>
          </cell>
          <cell r="Y89">
            <v>99.71014492753623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0.2898550724637681</v>
          </cell>
          <cell r="AW89" t="str">
            <v>n.d.</v>
          </cell>
          <cell r="AX89" t="str">
            <v>n.d.</v>
          </cell>
        </row>
        <row r="91">
          <cell r="E91">
            <v>491.99795264420607</v>
          </cell>
          <cell r="S91" t="str">
            <v>n.d.</v>
          </cell>
          <cell r="Y91">
            <v>99.43661971830986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0.07042253521126761</v>
          </cell>
          <cell r="AE91">
            <v>0.07042253521126761</v>
          </cell>
          <cell r="AF91">
            <v>0.42253521126760557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W91" t="str">
            <v>n.d.</v>
          </cell>
          <cell r="AX91" t="str">
            <v>n.d.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49"/>
  <sheetViews>
    <sheetView showGridLines="0" zoomScalePageLayoutView="0" workbookViewId="0" topLeftCell="A118">
      <selection activeCell="C131" sqref="C131:C140"/>
    </sheetView>
  </sheetViews>
  <sheetFormatPr defaultColWidth="8.8515625" defaultRowHeight="12.75"/>
  <cols>
    <col min="1" max="1" width="2.57421875" style="15" customWidth="1"/>
    <col min="2" max="2" width="13.57421875" style="15" customWidth="1"/>
    <col min="3" max="3" width="17.57421875" style="15" customWidth="1"/>
    <col min="4" max="4" width="8.8515625" style="44" customWidth="1"/>
    <col min="5" max="5" width="14.8515625" style="44" customWidth="1"/>
    <col min="6" max="6" width="15.57421875" style="44" customWidth="1"/>
    <col min="7" max="7" width="8.8515625" style="44" customWidth="1"/>
    <col min="8" max="8" width="11.140625" style="44" customWidth="1"/>
    <col min="9" max="9" width="10.8515625" style="44" customWidth="1"/>
    <col min="10" max="16384" width="8.8515625" style="15" customWidth="1"/>
  </cols>
  <sheetData>
    <row r="1" ht="12.75">
      <c r="B1" s="16" t="s">
        <v>310</v>
      </c>
    </row>
    <row r="3" spans="2:9" ht="12.75">
      <c r="B3" s="44" t="s">
        <v>627</v>
      </c>
      <c r="C3" s="44" t="s">
        <v>40</v>
      </c>
      <c r="D3" s="44" t="s">
        <v>3</v>
      </c>
      <c r="E3" s="44" t="s">
        <v>261</v>
      </c>
      <c r="F3" s="44" t="s">
        <v>262</v>
      </c>
      <c r="G3" s="44" t="s">
        <v>263</v>
      </c>
      <c r="H3" s="44" t="s">
        <v>264</v>
      </c>
      <c r="I3" s="44" t="s">
        <v>265</v>
      </c>
    </row>
    <row r="4" spans="2:3" ht="12.75">
      <c r="B4" s="21" t="s">
        <v>538</v>
      </c>
      <c r="C4" s="44"/>
    </row>
    <row r="5" spans="2:9" ht="12.75">
      <c r="B5" s="36" t="s">
        <v>539</v>
      </c>
      <c r="C5" s="36" t="s">
        <v>554</v>
      </c>
      <c r="D5" s="37" t="s">
        <v>555</v>
      </c>
      <c r="E5" s="48" t="s">
        <v>556</v>
      </c>
      <c r="F5" s="48" t="s">
        <v>557</v>
      </c>
      <c r="G5" s="48">
        <v>2013</v>
      </c>
      <c r="H5" s="48" t="s">
        <v>558</v>
      </c>
      <c r="I5" s="48" t="s">
        <v>559</v>
      </c>
    </row>
    <row r="6" spans="2:9" ht="12.75">
      <c r="B6" s="36" t="s">
        <v>539</v>
      </c>
      <c r="C6" s="36" t="s">
        <v>560</v>
      </c>
      <c r="D6" s="37" t="s">
        <v>561</v>
      </c>
      <c r="E6" s="48" t="s">
        <v>556</v>
      </c>
      <c r="F6" s="48" t="s">
        <v>557</v>
      </c>
      <c r="G6" s="48">
        <v>2013</v>
      </c>
      <c r="H6" s="48" t="s">
        <v>562</v>
      </c>
      <c r="I6" s="48" t="s">
        <v>563</v>
      </c>
    </row>
    <row r="7" spans="2:9" ht="12.75">
      <c r="B7" s="36" t="s">
        <v>539</v>
      </c>
      <c r="C7" s="36" t="s">
        <v>564</v>
      </c>
      <c r="D7" s="37" t="s">
        <v>565</v>
      </c>
      <c r="E7" s="48" t="s">
        <v>556</v>
      </c>
      <c r="F7" s="48" t="s">
        <v>557</v>
      </c>
      <c r="G7" s="48">
        <v>2012</v>
      </c>
      <c r="H7" s="48" t="s">
        <v>566</v>
      </c>
      <c r="I7" s="48" t="s">
        <v>567</v>
      </c>
    </row>
    <row r="8" spans="2:9" ht="12.75">
      <c r="B8" s="36" t="s">
        <v>540</v>
      </c>
      <c r="C8" s="36" t="s">
        <v>571</v>
      </c>
      <c r="D8" s="37" t="s">
        <v>572</v>
      </c>
      <c r="E8" s="48" t="s">
        <v>556</v>
      </c>
      <c r="F8" s="48" t="s">
        <v>568</v>
      </c>
      <c r="G8" s="48">
        <v>2015</v>
      </c>
      <c r="H8" s="48" t="s">
        <v>573</v>
      </c>
      <c r="I8" s="48" t="s">
        <v>574</v>
      </c>
    </row>
    <row r="9" spans="2:9" ht="12.75">
      <c r="B9" s="36" t="s">
        <v>540</v>
      </c>
      <c r="C9" s="36" t="s">
        <v>575</v>
      </c>
      <c r="D9" s="37" t="s">
        <v>576</v>
      </c>
      <c r="E9" s="48" t="s">
        <v>556</v>
      </c>
      <c r="F9" s="48" t="s">
        <v>577</v>
      </c>
      <c r="G9" s="48">
        <v>2013</v>
      </c>
      <c r="H9" s="48" t="s">
        <v>578</v>
      </c>
      <c r="I9" s="48" t="s">
        <v>579</v>
      </c>
    </row>
    <row r="10" spans="2:9" ht="12.75">
      <c r="B10" s="36" t="s">
        <v>540</v>
      </c>
      <c r="C10" s="36" t="s">
        <v>575</v>
      </c>
      <c r="D10" s="37" t="s">
        <v>580</v>
      </c>
      <c r="E10" s="48" t="s">
        <v>556</v>
      </c>
      <c r="F10" s="48" t="s">
        <v>577</v>
      </c>
      <c r="G10" s="48">
        <v>2013</v>
      </c>
      <c r="H10" s="48" t="s">
        <v>578</v>
      </c>
      <c r="I10" s="48" t="s">
        <v>579</v>
      </c>
    </row>
    <row r="11" spans="2:9" ht="12.75">
      <c r="B11" s="21" t="s">
        <v>681</v>
      </c>
      <c r="C11" s="36"/>
      <c r="D11" s="37"/>
      <c r="E11" s="48"/>
      <c r="F11" s="48"/>
      <c r="G11" s="48"/>
      <c r="H11" s="48"/>
      <c r="I11" s="48"/>
    </row>
    <row r="12" spans="2:9" ht="12.75">
      <c r="B12" s="36" t="s">
        <v>581</v>
      </c>
      <c r="C12" s="36" t="s">
        <v>582</v>
      </c>
      <c r="D12" s="37" t="s">
        <v>583</v>
      </c>
      <c r="E12" s="48" t="s">
        <v>569</v>
      </c>
      <c r="F12" s="48" t="s">
        <v>570</v>
      </c>
      <c r="G12" s="48">
        <v>2014</v>
      </c>
      <c r="H12" s="48" t="s">
        <v>584</v>
      </c>
      <c r="I12" s="48" t="s">
        <v>585</v>
      </c>
    </row>
    <row r="13" spans="2:9" ht="12.75">
      <c r="B13" s="36" t="s">
        <v>541</v>
      </c>
      <c r="C13" s="36" t="s">
        <v>586</v>
      </c>
      <c r="D13" s="37" t="s">
        <v>587</v>
      </c>
      <c r="E13" s="48" t="s">
        <v>569</v>
      </c>
      <c r="F13" s="48" t="s">
        <v>570</v>
      </c>
      <c r="G13" s="48">
        <v>2014</v>
      </c>
      <c r="H13" s="48" t="s">
        <v>588</v>
      </c>
      <c r="I13" s="48" t="s">
        <v>589</v>
      </c>
    </row>
    <row r="14" spans="2:9" ht="12.75">
      <c r="B14" s="36" t="s">
        <v>541</v>
      </c>
      <c r="C14" s="36" t="s">
        <v>590</v>
      </c>
      <c r="D14" s="37" t="s">
        <v>591</v>
      </c>
      <c r="E14" s="48" t="s">
        <v>569</v>
      </c>
      <c r="F14" s="48" t="s">
        <v>570</v>
      </c>
      <c r="G14" s="48">
        <v>2014</v>
      </c>
      <c r="H14" s="48" t="s">
        <v>592</v>
      </c>
      <c r="I14" s="48" t="s">
        <v>593</v>
      </c>
    </row>
    <row r="15" spans="2:9" ht="12.75">
      <c r="B15" s="36" t="s">
        <v>541</v>
      </c>
      <c r="C15" s="36" t="s">
        <v>594</v>
      </c>
      <c r="D15" s="37" t="s">
        <v>595</v>
      </c>
      <c r="E15" s="48" t="s">
        <v>569</v>
      </c>
      <c r="F15" s="48" t="s">
        <v>570</v>
      </c>
      <c r="G15" s="48">
        <v>2014</v>
      </c>
      <c r="H15" s="48" t="s">
        <v>596</v>
      </c>
      <c r="I15" s="48" t="s">
        <v>597</v>
      </c>
    </row>
    <row r="16" spans="2:9" ht="12.75">
      <c r="B16" s="36" t="s">
        <v>541</v>
      </c>
      <c r="C16" s="36" t="s">
        <v>598</v>
      </c>
      <c r="D16" s="37" t="s">
        <v>599</v>
      </c>
      <c r="E16" s="48" t="s">
        <v>569</v>
      </c>
      <c r="F16" s="48" t="s">
        <v>570</v>
      </c>
      <c r="G16" s="48">
        <v>2014</v>
      </c>
      <c r="H16" s="48" t="s">
        <v>600</v>
      </c>
      <c r="I16" s="48" t="s">
        <v>601</v>
      </c>
    </row>
    <row r="17" spans="2:9" ht="12.75">
      <c r="B17" s="36" t="s">
        <v>541</v>
      </c>
      <c r="C17" s="36" t="s">
        <v>602</v>
      </c>
      <c r="D17" s="37" t="s">
        <v>603</v>
      </c>
      <c r="E17" s="48" t="s">
        <v>569</v>
      </c>
      <c r="F17" s="48" t="s">
        <v>570</v>
      </c>
      <c r="G17" s="48">
        <v>2014</v>
      </c>
      <c r="H17" s="48" t="s">
        <v>604</v>
      </c>
      <c r="I17" s="48" t="s">
        <v>605</v>
      </c>
    </row>
    <row r="18" spans="2:9" ht="12.75">
      <c r="B18" s="36" t="s">
        <v>541</v>
      </c>
      <c r="C18" s="36" t="s">
        <v>606</v>
      </c>
      <c r="D18" s="37" t="s">
        <v>607</v>
      </c>
      <c r="E18" s="48" t="s">
        <v>569</v>
      </c>
      <c r="F18" s="48" t="s">
        <v>570</v>
      </c>
      <c r="G18" s="48">
        <v>2014</v>
      </c>
      <c r="H18" s="48" t="s">
        <v>608</v>
      </c>
      <c r="I18" s="48" t="s">
        <v>609</v>
      </c>
    </row>
    <row r="19" spans="2:9" ht="12.75">
      <c r="B19" s="36" t="s">
        <v>618</v>
      </c>
      <c r="C19" s="36" t="s">
        <v>619</v>
      </c>
      <c r="D19" s="37" t="s">
        <v>620</v>
      </c>
      <c r="E19" s="48" t="s">
        <v>569</v>
      </c>
      <c r="F19" s="48" t="s">
        <v>570</v>
      </c>
      <c r="G19" s="48">
        <v>2014</v>
      </c>
      <c r="H19" s="48" t="s">
        <v>621</v>
      </c>
      <c r="I19" s="48" t="s">
        <v>622</v>
      </c>
    </row>
    <row r="20" spans="2:9" ht="12.75">
      <c r="B20" s="36" t="s">
        <v>623</v>
      </c>
      <c r="C20" s="36" t="s">
        <v>610</v>
      </c>
      <c r="D20" s="37" t="s">
        <v>611</v>
      </c>
      <c r="E20" s="48" t="s">
        <v>556</v>
      </c>
      <c r="F20" s="48" t="s">
        <v>612</v>
      </c>
      <c r="G20" s="48">
        <v>2012</v>
      </c>
      <c r="H20" s="48" t="s">
        <v>613</v>
      </c>
      <c r="I20" s="48" t="s">
        <v>614</v>
      </c>
    </row>
    <row r="21" spans="2:9" ht="12.75">
      <c r="B21" s="36" t="s">
        <v>623</v>
      </c>
      <c r="C21" s="36" t="s">
        <v>610</v>
      </c>
      <c r="D21" s="37" t="s">
        <v>615</v>
      </c>
      <c r="E21" s="48" t="s">
        <v>556</v>
      </c>
      <c r="F21" s="48" t="s">
        <v>612</v>
      </c>
      <c r="G21" s="48">
        <v>2012</v>
      </c>
      <c r="H21" s="48" t="s">
        <v>616</v>
      </c>
      <c r="I21" s="48" t="s">
        <v>617</v>
      </c>
    </row>
    <row r="22" spans="2:9" ht="12.75">
      <c r="B22" s="36" t="s">
        <v>623</v>
      </c>
      <c r="C22" s="36" t="s">
        <v>610</v>
      </c>
      <c r="D22" s="37" t="s">
        <v>624</v>
      </c>
      <c r="E22" s="48" t="s">
        <v>556</v>
      </c>
      <c r="F22" s="48" t="s">
        <v>612</v>
      </c>
      <c r="G22" s="48">
        <v>2012</v>
      </c>
      <c r="H22" s="48" t="s">
        <v>625</v>
      </c>
      <c r="I22" s="48" t="s">
        <v>626</v>
      </c>
    </row>
    <row r="23" spans="2:9" ht="12.75">
      <c r="B23" s="21" t="s">
        <v>524</v>
      </c>
      <c r="H23" s="37"/>
      <c r="I23" s="37"/>
    </row>
    <row r="24" spans="2:9" ht="12.75">
      <c r="B24" s="36" t="s">
        <v>527</v>
      </c>
      <c r="C24" s="36" t="s">
        <v>629</v>
      </c>
      <c r="D24" s="37" t="s">
        <v>630</v>
      </c>
      <c r="E24" s="37" t="s">
        <v>266</v>
      </c>
      <c r="F24" s="37" t="s">
        <v>286</v>
      </c>
      <c r="G24" s="37">
        <v>2009</v>
      </c>
      <c r="H24" s="48" t="s">
        <v>667</v>
      </c>
      <c r="I24" s="37" t="s">
        <v>668</v>
      </c>
    </row>
    <row r="25" spans="2:9" ht="12.75">
      <c r="B25" s="36" t="s">
        <v>67</v>
      </c>
      <c r="C25" s="36" t="s">
        <v>68</v>
      </c>
      <c r="D25" s="37" t="s">
        <v>66</v>
      </c>
      <c r="E25" s="37" t="s">
        <v>266</v>
      </c>
      <c r="F25" s="37" t="s">
        <v>286</v>
      </c>
      <c r="G25" s="37">
        <v>2009</v>
      </c>
      <c r="H25" s="37" t="s">
        <v>332</v>
      </c>
      <c r="I25" s="37" t="s">
        <v>333</v>
      </c>
    </row>
    <row r="26" spans="2:11" ht="12.75">
      <c r="B26" s="36" t="s">
        <v>88</v>
      </c>
      <c r="C26" s="36" t="s">
        <v>89</v>
      </c>
      <c r="D26" s="37" t="s">
        <v>90</v>
      </c>
      <c r="E26" s="37" t="s">
        <v>266</v>
      </c>
      <c r="F26" s="37" t="s">
        <v>286</v>
      </c>
      <c r="G26" s="37">
        <v>2009</v>
      </c>
      <c r="H26" s="48" t="s">
        <v>334</v>
      </c>
      <c r="I26" s="37" t="s">
        <v>335</v>
      </c>
      <c r="K26" s="36"/>
    </row>
    <row r="27" spans="2:11" ht="12.75">
      <c r="B27" s="36" t="s">
        <v>49</v>
      </c>
      <c r="C27" s="36" t="s">
        <v>50</v>
      </c>
      <c r="D27" s="37" t="s">
        <v>48</v>
      </c>
      <c r="E27" s="37" t="s">
        <v>266</v>
      </c>
      <c r="F27" s="37" t="s">
        <v>286</v>
      </c>
      <c r="G27" s="37">
        <v>2009</v>
      </c>
      <c r="H27" s="37" t="s">
        <v>336</v>
      </c>
      <c r="I27" s="37" t="s">
        <v>337</v>
      </c>
      <c r="K27" s="36"/>
    </row>
    <row r="28" spans="2:11" ht="12.75">
      <c r="B28" s="36" t="s">
        <v>52</v>
      </c>
      <c r="C28" s="36" t="s">
        <v>52</v>
      </c>
      <c r="D28" s="37" t="s">
        <v>85</v>
      </c>
      <c r="E28" s="37" t="s">
        <v>266</v>
      </c>
      <c r="F28" s="37" t="s">
        <v>286</v>
      </c>
      <c r="G28" s="37">
        <v>2009</v>
      </c>
      <c r="H28" s="37" t="s">
        <v>338</v>
      </c>
      <c r="I28" s="37" t="s">
        <v>339</v>
      </c>
      <c r="K28" s="36"/>
    </row>
    <row r="29" spans="2:11" ht="12.75">
      <c r="B29" s="36" t="s">
        <v>52</v>
      </c>
      <c r="C29" s="36" t="s">
        <v>53</v>
      </c>
      <c r="D29" s="37" t="s">
        <v>51</v>
      </c>
      <c r="E29" s="37" t="s">
        <v>266</v>
      </c>
      <c r="F29" s="37" t="s">
        <v>286</v>
      </c>
      <c r="G29" s="37">
        <v>2009</v>
      </c>
      <c r="H29" s="37" t="s">
        <v>340</v>
      </c>
      <c r="I29" s="37" t="s">
        <v>341</v>
      </c>
      <c r="K29" s="36"/>
    </row>
    <row r="30" spans="2:11" ht="12.75">
      <c r="B30" s="36" t="s">
        <v>157</v>
      </c>
      <c r="C30" s="36" t="s">
        <v>158</v>
      </c>
      <c r="D30" s="37" t="s">
        <v>156</v>
      </c>
      <c r="E30" s="37" t="s">
        <v>266</v>
      </c>
      <c r="F30" s="37" t="s">
        <v>286</v>
      </c>
      <c r="G30" s="37">
        <v>2016</v>
      </c>
      <c r="H30" s="37" t="s">
        <v>342</v>
      </c>
      <c r="I30" s="37" t="s">
        <v>343</v>
      </c>
      <c r="K30" s="36"/>
    </row>
    <row r="31" spans="2:11" ht="12.75">
      <c r="B31" s="36" t="s">
        <v>160</v>
      </c>
      <c r="C31" s="36" t="s">
        <v>161</v>
      </c>
      <c r="D31" s="37" t="s">
        <v>159</v>
      </c>
      <c r="E31" s="37" t="s">
        <v>266</v>
      </c>
      <c r="F31" s="37" t="s">
        <v>286</v>
      </c>
      <c r="G31" s="37">
        <v>2016</v>
      </c>
      <c r="H31" s="37" t="s">
        <v>344</v>
      </c>
      <c r="I31" s="37" t="s">
        <v>345</v>
      </c>
      <c r="K31" s="36"/>
    </row>
    <row r="32" spans="2:11" ht="12.75">
      <c r="B32" s="36" t="s">
        <v>163</v>
      </c>
      <c r="C32" s="36" t="s">
        <v>164</v>
      </c>
      <c r="D32" s="37" t="s">
        <v>162</v>
      </c>
      <c r="E32" s="37" t="s">
        <v>266</v>
      </c>
      <c r="F32" s="37" t="s">
        <v>286</v>
      </c>
      <c r="G32" s="37">
        <v>2016</v>
      </c>
      <c r="H32" s="37" t="s">
        <v>346</v>
      </c>
      <c r="I32" s="37" t="s">
        <v>347</v>
      </c>
      <c r="K32" s="36"/>
    </row>
    <row r="33" spans="2:11" ht="12.75">
      <c r="B33" s="36" t="s">
        <v>165</v>
      </c>
      <c r="C33" s="36" t="s">
        <v>164</v>
      </c>
      <c r="D33" s="37" t="s">
        <v>257</v>
      </c>
      <c r="E33" s="37" t="s">
        <v>266</v>
      </c>
      <c r="F33" s="37" t="s">
        <v>286</v>
      </c>
      <c r="G33" s="37">
        <v>2016</v>
      </c>
      <c r="H33" s="37" t="s">
        <v>348</v>
      </c>
      <c r="I33" s="37" t="s">
        <v>349</v>
      </c>
      <c r="K33" s="36"/>
    </row>
    <row r="34" spans="2:11" ht="12.75">
      <c r="B34" s="36" t="s">
        <v>170</v>
      </c>
      <c r="C34" s="36" t="s">
        <v>281</v>
      </c>
      <c r="D34" s="37" t="s">
        <v>169</v>
      </c>
      <c r="E34" s="37" t="s">
        <v>266</v>
      </c>
      <c r="F34" s="37" t="s">
        <v>286</v>
      </c>
      <c r="G34" s="37">
        <v>2016</v>
      </c>
      <c r="H34" s="37" t="s">
        <v>350</v>
      </c>
      <c r="I34" s="37" t="s">
        <v>351</v>
      </c>
      <c r="K34" s="36"/>
    </row>
    <row r="35" spans="2:11" ht="12.75">
      <c r="B35" s="36" t="s">
        <v>172</v>
      </c>
      <c r="C35" s="36" t="s">
        <v>283</v>
      </c>
      <c r="D35" s="37" t="s">
        <v>171</v>
      </c>
      <c r="E35" s="37" t="s">
        <v>266</v>
      </c>
      <c r="F35" s="37" t="s">
        <v>286</v>
      </c>
      <c r="G35" s="37">
        <v>2016</v>
      </c>
      <c r="H35" s="37" t="s">
        <v>352</v>
      </c>
      <c r="I35" s="37" t="s">
        <v>353</v>
      </c>
      <c r="K35" s="36"/>
    </row>
    <row r="36" spans="2:11" ht="12.75">
      <c r="B36" s="36" t="s">
        <v>174</v>
      </c>
      <c r="C36" s="36" t="s">
        <v>319</v>
      </c>
      <c r="D36" s="37" t="s">
        <v>173</v>
      </c>
      <c r="E36" s="37" t="s">
        <v>266</v>
      </c>
      <c r="F36" s="37" t="s">
        <v>286</v>
      </c>
      <c r="G36" s="37">
        <v>2016</v>
      </c>
      <c r="H36" s="37" t="s">
        <v>354</v>
      </c>
      <c r="I36" s="37" t="s">
        <v>355</v>
      </c>
      <c r="K36" s="36"/>
    </row>
    <row r="37" spans="2:11" ht="12.75">
      <c r="B37" s="36" t="s">
        <v>176</v>
      </c>
      <c r="C37" s="36" t="s">
        <v>176</v>
      </c>
      <c r="D37" s="37" t="s">
        <v>175</v>
      </c>
      <c r="E37" s="37" t="s">
        <v>266</v>
      </c>
      <c r="F37" s="37" t="s">
        <v>286</v>
      </c>
      <c r="G37" s="37">
        <v>2016</v>
      </c>
      <c r="H37" s="37" t="s">
        <v>356</v>
      </c>
      <c r="I37" s="37" t="s">
        <v>357</v>
      </c>
      <c r="K37" s="36"/>
    </row>
    <row r="38" spans="2:11" ht="12.75">
      <c r="B38" s="21" t="s">
        <v>641</v>
      </c>
      <c r="C38" s="36"/>
      <c r="D38" s="37"/>
      <c r="E38" s="37"/>
      <c r="F38" s="37"/>
      <c r="G38" s="37"/>
      <c r="H38" s="37"/>
      <c r="I38" s="37"/>
      <c r="K38" s="36"/>
    </row>
    <row r="39" spans="2:15" ht="12.75">
      <c r="B39" s="12" t="s">
        <v>528</v>
      </c>
      <c r="C39" s="12" t="s">
        <v>528</v>
      </c>
      <c r="D39" s="37" t="s">
        <v>640</v>
      </c>
      <c r="E39" s="37" t="s">
        <v>631</v>
      </c>
      <c r="F39" s="37" t="s">
        <v>286</v>
      </c>
      <c r="G39" s="37">
        <v>1998</v>
      </c>
      <c r="H39" s="48" t="s">
        <v>669</v>
      </c>
      <c r="I39" s="37" t="s">
        <v>670</v>
      </c>
      <c r="K39" s="48"/>
      <c r="L39" s="46"/>
      <c r="M39" s="46"/>
      <c r="N39" s="45"/>
      <c r="O39" s="48"/>
    </row>
    <row r="40" spans="2:15" ht="12.75">
      <c r="B40" s="12" t="s">
        <v>519</v>
      </c>
      <c r="C40" s="36" t="s">
        <v>520</v>
      </c>
      <c r="D40" s="37" t="s">
        <v>518</v>
      </c>
      <c r="E40" s="37" t="s">
        <v>631</v>
      </c>
      <c r="F40" s="37" t="s">
        <v>286</v>
      </c>
      <c r="G40" s="37">
        <v>2001</v>
      </c>
      <c r="H40" s="37" t="s">
        <v>521</v>
      </c>
      <c r="I40" s="37" t="s">
        <v>522</v>
      </c>
      <c r="K40" s="48"/>
      <c r="L40" s="46"/>
      <c r="M40" s="46"/>
      <c r="N40" s="45"/>
      <c r="O40" s="48"/>
    </row>
    <row r="41" spans="2:9" ht="12.75">
      <c r="B41" s="12" t="s">
        <v>324</v>
      </c>
      <c r="C41" s="36" t="s">
        <v>325</v>
      </c>
      <c r="D41" s="37" t="s">
        <v>323</v>
      </c>
      <c r="E41" s="37" t="s">
        <v>291</v>
      </c>
      <c r="F41" s="37" t="s">
        <v>286</v>
      </c>
      <c r="G41" s="37">
        <v>2001</v>
      </c>
      <c r="H41" s="37" t="s">
        <v>508</v>
      </c>
      <c r="I41" s="37" t="s">
        <v>509</v>
      </c>
    </row>
    <row r="42" spans="2:9" ht="12.75">
      <c r="B42" s="36" t="s">
        <v>327</v>
      </c>
      <c r="C42" s="36" t="s">
        <v>507</v>
      </c>
      <c r="D42" s="37" t="s">
        <v>326</v>
      </c>
      <c r="E42" s="37" t="s">
        <v>291</v>
      </c>
      <c r="F42" s="37" t="s">
        <v>286</v>
      </c>
      <c r="G42" s="37">
        <v>2001</v>
      </c>
      <c r="H42" s="37" t="s">
        <v>510</v>
      </c>
      <c r="I42" s="37" t="s">
        <v>511</v>
      </c>
    </row>
    <row r="43" spans="2:9" ht="12.75">
      <c r="B43" s="36" t="s">
        <v>329</v>
      </c>
      <c r="C43" s="36" t="s">
        <v>300</v>
      </c>
      <c r="D43" s="37" t="s">
        <v>328</v>
      </c>
      <c r="E43" s="37" t="s">
        <v>291</v>
      </c>
      <c r="F43" s="37" t="s">
        <v>286</v>
      </c>
      <c r="G43" s="37">
        <v>2001</v>
      </c>
      <c r="H43" s="37" t="s">
        <v>512</v>
      </c>
      <c r="I43" s="37" t="s">
        <v>513</v>
      </c>
    </row>
    <row r="44" spans="2:9" ht="12.75">
      <c r="B44" s="36" t="s">
        <v>330</v>
      </c>
      <c r="C44" s="36" t="s">
        <v>331</v>
      </c>
      <c r="D44" s="37" t="s">
        <v>517</v>
      </c>
      <c r="E44" s="37" t="s">
        <v>247</v>
      </c>
      <c r="F44" s="37" t="s">
        <v>286</v>
      </c>
      <c r="G44" s="37">
        <v>1997</v>
      </c>
      <c r="H44" s="37" t="s">
        <v>514</v>
      </c>
      <c r="I44" s="37" t="s">
        <v>515</v>
      </c>
    </row>
    <row r="45" spans="2:9" ht="12.75">
      <c r="B45" s="36" t="s">
        <v>529</v>
      </c>
      <c r="C45" s="36" t="s">
        <v>530</v>
      </c>
      <c r="D45" s="37" t="s">
        <v>632</v>
      </c>
      <c r="E45" s="37" t="s">
        <v>247</v>
      </c>
      <c r="F45" s="37" t="s">
        <v>286</v>
      </c>
      <c r="G45" s="37">
        <v>1997</v>
      </c>
      <c r="H45" s="48" t="s">
        <v>671</v>
      </c>
      <c r="I45" s="37" t="s">
        <v>678</v>
      </c>
    </row>
    <row r="46" spans="2:10" ht="12.75">
      <c r="B46" s="36" t="s">
        <v>529</v>
      </c>
      <c r="C46" s="36" t="s">
        <v>531</v>
      </c>
      <c r="D46" s="37" t="s">
        <v>634</v>
      </c>
      <c r="E46" s="37" t="s">
        <v>247</v>
      </c>
      <c r="F46" s="37" t="s">
        <v>286</v>
      </c>
      <c r="G46" s="37">
        <v>1998</v>
      </c>
      <c r="H46" s="48" t="s">
        <v>672</v>
      </c>
      <c r="I46" s="37" t="s">
        <v>673</v>
      </c>
      <c r="J46" s="48"/>
    </row>
    <row r="47" spans="2:9" ht="12.75">
      <c r="B47" s="36" t="s">
        <v>532</v>
      </c>
      <c r="C47" s="36" t="s">
        <v>533</v>
      </c>
      <c r="D47" s="37" t="s">
        <v>633</v>
      </c>
      <c r="E47" s="37" t="s">
        <v>247</v>
      </c>
      <c r="F47" s="37" t="s">
        <v>286</v>
      </c>
      <c r="G47" s="37">
        <v>1997</v>
      </c>
      <c r="H47" s="48" t="s">
        <v>674</v>
      </c>
      <c r="I47" s="37" t="s">
        <v>675</v>
      </c>
    </row>
    <row r="48" spans="2:17" ht="12.75">
      <c r="B48" s="36" t="s">
        <v>532</v>
      </c>
      <c r="C48" s="36" t="s">
        <v>534</v>
      </c>
      <c r="D48" s="37" t="s">
        <v>635</v>
      </c>
      <c r="E48" s="37" t="s">
        <v>247</v>
      </c>
      <c r="F48" s="37" t="s">
        <v>286</v>
      </c>
      <c r="G48" s="37">
        <v>1998</v>
      </c>
      <c r="H48" s="48" t="s">
        <v>676</v>
      </c>
      <c r="I48" s="37" t="s">
        <v>677</v>
      </c>
      <c r="Q48" s="48"/>
    </row>
    <row r="49" spans="2:17" ht="12.75">
      <c r="B49" s="21" t="s">
        <v>642</v>
      </c>
      <c r="C49" s="36"/>
      <c r="D49" s="37"/>
      <c r="E49" s="37"/>
      <c r="F49" s="37"/>
      <c r="G49" s="37"/>
      <c r="H49" s="37"/>
      <c r="I49" s="37"/>
      <c r="K49" s="36"/>
      <c r="L49" s="36"/>
      <c r="M49" s="37"/>
      <c r="N49" s="48"/>
      <c r="O49" s="36"/>
      <c r="P49" s="63"/>
      <c r="Q49" s="48"/>
    </row>
    <row r="50" spans="2:17" ht="12.75">
      <c r="B50" s="36" t="s">
        <v>653</v>
      </c>
      <c r="C50" s="36" t="s">
        <v>651</v>
      </c>
      <c r="D50" s="37" t="s">
        <v>652</v>
      </c>
      <c r="E50" s="37" t="s">
        <v>266</v>
      </c>
      <c r="F50" s="37" t="s">
        <v>286</v>
      </c>
      <c r="G50" s="37">
        <v>2009</v>
      </c>
      <c r="H50" s="37" t="s">
        <v>654</v>
      </c>
      <c r="I50" s="37" t="s">
        <v>660</v>
      </c>
      <c r="K50" s="36"/>
      <c r="L50" s="36"/>
      <c r="M50" s="37"/>
      <c r="N50" s="48"/>
      <c r="O50" s="36"/>
      <c r="P50" s="63"/>
      <c r="Q50" s="48"/>
    </row>
    <row r="51" spans="2:17" ht="12.75">
      <c r="B51" s="36" t="s">
        <v>653</v>
      </c>
      <c r="C51" s="36" t="s">
        <v>685</v>
      </c>
      <c r="D51" s="37" t="s">
        <v>650</v>
      </c>
      <c r="E51" s="37" t="s">
        <v>266</v>
      </c>
      <c r="F51" s="37" t="s">
        <v>286</v>
      </c>
      <c r="G51" s="37">
        <v>2009</v>
      </c>
      <c r="H51" s="37" t="s">
        <v>655</v>
      </c>
      <c r="I51" s="37" t="s">
        <v>661</v>
      </c>
      <c r="K51" s="36"/>
      <c r="L51" s="36"/>
      <c r="M51" s="37"/>
      <c r="N51" s="48"/>
      <c r="O51" s="36"/>
      <c r="P51" s="63"/>
      <c r="Q51" s="48"/>
    </row>
    <row r="52" spans="2:17" ht="12.75">
      <c r="B52" s="36" t="s">
        <v>682</v>
      </c>
      <c r="C52" s="36" t="s">
        <v>648</v>
      </c>
      <c r="D52" s="37" t="s">
        <v>649</v>
      </c>
      <c r="E52" s="37" t="s">
        <v>266</v>
      </c>
      <c r="F52" s="37" t="s">
        <v>286</v>
      </c>
      <c r="G52" s="37">
        <v>2009</v>
      </c>
      <c r="H52" s="37" t="s">
        <v>656</v>
      </c>
      <c r="I52" s="37" t="s">
        <v>662</v>
      </c>
      <c r="K52" s="36"/>
      <c r="L52" s="36"/>
      <c r="M52" s="37"/>
      <c r="N52" s="48"/>
      <c r="O52" s="36"/>
      <c r="P52" s="63"/>
      <c r="Q52" s="48"/>
    </row>
    <row r="53" spans="2:17" ht="12.75">
      <c r="B53" s="36" t="s">
        <v>683</v>
      </c>
      <c r="C53" s="36" t="s">
        <v>684</v>
      </c>
      <c r="D53" s="37" t="s">
        <v>647</v>
      </c>
      <c r="E53" s="37" t="s">
        <v>266</v>
      </c>
      <c r="F53" s="37" t="s">
        <v>286</v>
      </c>
      <c r="G53" s="37">
        <v>2009</v>
      </c>
      <c r="H53" s="37" t="s">
        <v>657</v>
      </c>
      <c r="I53" s="37" t="s">
        <v>663</v>
      </c>
      <c r="K53" s="36"/>
      <c r="L53" s="36"/>
      <c r="M53" s="37"/>
      <c r="N53" s="48"/>
      <c r="O53" s="36"/>
      <c r="P53" s="63"/>
      <c r="Q53" s="48"/>
    </row>
    <row r="54" spans="2:17" ht="12.75">
      <c r="B54" s="36" t="s">
        <v>653</v>
      </c>
      <c r="C54" s="36" t="s">
        <v>645</v>
      </c>
      <c r="D54" s="37" t="s">
        <v>646</v>
      </c>
      <c r="E54" s="37" t="s">
        <v>266</v>
      </c>
      <c r="F54" s="37" t="s">
        <v>286</v>
      </c>
      <c r="G54" s="37">
        <v>2009</v>
      </c>
      <c r="H54" s="37" t="s">
        <v>658</v>
      </c>
      <c r="I54" s="37" t="s">
        <v>664</v>
      </c>
      <c r="K54" s="36"/>
      <c r="L54" s="36"/>
      <c r="M54" s="37"/>
      <c r="N54" s="48"/>
      <c r="O54" s="36"/>
      <c r="P54" s="63"/>
      <c r="Q54" s="48"/>
    </row>
    <row r="55" spans="2:17" ht="12.75">
      <c r="B55" s="36" t="s">
        <v>653</v>
      </c>
      <c r="C55" s="36" t="s">
        <v>643</v>
      </c>
      <c r="D55" s="37" t="s">
        <v>644</v>
      </c>
      <c r="E55" s="37" t="s">
        <v>266</v>
      </c>
      <c r="F55" s="37" t="s">
        <v>286</v>
      </c>
      <c r="G55" s="37">
        <v>2009</v>
      </c>
      <c r="H55" s="37" t="s">
        <v>659</v>
      </c>
      <c r="I55" s="37" t="s">
        <v>665</v>
      </c>
      <c r="K55" s="36"/>
      <c r="L55" s="36"/>
      <c r="M55" s="37"/>
      <c r="N55" s="48"/>
      <c r="O55" s="36"/>
      <c r="P55" s="63"/>
      <c r="Q55" s="48"/>
    </row>
    <row r="56" spans="2:17" ht="12.75">
      <c r="B56" s="21" t="s">
        <v>311</v>
      </c>
      <c r="C56" s="36"/>
      <c r="D56" s="37"/>
      <c r="E56" s="37"/>
      <c r="F56" s="37"/>
      <c r="G56" s="37"/>
      <c r="H56" s="37"/>
      <c r="I56" s="37"/>
      <c r="Q56" s="48"/>
    </row>
    <row r="57" spans="3:17" ht="12.75">
      <c r="C57" s="36" t="s">
        <v>268</v>
      </c>
      <c r="D57" s="37" t="s">
        <v>236</v>
      </c>
      <c r="E57" s="37" t="s">
        <v>266</v>
      </c>
      <c r="F57" s="37" t="s">
        <v>287</v>
      </c>
      <c r="G57" s="37">
        <v>2016</v>
      </c>
      <c r="H57" s="37" t="s">
        <v>358</v>
      </c>
      <c r="I57" s="37" t="s">
        <v>359</v>
      </c>
      <c r="Q57" s="48"/>
    </row>
    <row r="58" spans="3:17" ht="12.75">
      <c r="C58" s="36" t="s">
        <v>62</v>
      </c>
      <c r="D58" s="37" t="s">
        <v>63</v>
      </c>
      <c r="E58" s="37" t="s">
        <v>266</v>
      </c>
      <c r="F58" s="37" t="s">
        <v>286</v>
      </c>
      <c r="G58" s="37">
        <v>2009</v>
      </c>
      <c r="H58" s="37" t="s">
        <v>360</v>
      </c>
      <c r="I58" s="37" t="s">
        <v>361</v>
      </c>
      <c r="Q58" s="48"/>
    </row>
    <row r="59" spans="3:17" ht="12.75">
      <c r="C59" s="36" t="s">
        <v>78</v>
      </c>
      <c r="D59" s="37" t="s">
        <v>79</v>
      </c>
      <c r="E59" s="37" t="s">
        <v>266</v>
      </c>
      <c r="F59" s="37" t="s">
        <v>286</v>
      </c>
      <c r="G59" s="37">
        <v>2009</v>
      </c>
      <c r="H59" s="37" t="s">
        <v>362</v>
      </c>
      <c r="I59" s="37" t="s">
        <v>363</v>
      </c>
      <c r="K59" s="36"/>
      <c r="L59" s="36"/>
      <c r="M59" s="37"/>
      <c r="N59" s="48"/>
      <c r="O59" s="36"/>
      <c r="P59" s="63"/>
      <c r="Q59" s="48"/>
    </row>
    <row r="60" spans="3:17" ht="12.75">
      <c r="C60" s="36" t="s">
        <v>60</v>
      </c>
      <c r="D60" s="37" t="s">
        <v>59</v>
      </c>
      <c r="E60" s="37" t="s">
        <v>266</v>
      </c>
      <c r="F60" s="37" t="s">
        <v>286</v>
      </c>
      <c r="G60" s="37">
        <v>2009</v>
      </c>
      <c r="H60" s="37" t="s">
        <v>364</v>
      </c>
      <c r="I60" s="37" t="s">
        <v>365</v>
      </c>
      <c r="Q60" s="48"/>
    </row>
    <row r="61" spans="2:17" ht="12.75">
      <c r="B61" s="12" t="s">
        <v>307</v>
      </c>
      <c r="C61" s="36" t="s">
        <v>292</v>
      </c>
      <c r="D61" s="37" t="s">
        <v>125</v>
      </c>
      <c r="E61" s="37" t="s">
        <v>124</v>
      </c>
      <c r="F61" s="37" t="s">
        <v>290</v>
      </c>
      <c r="G61" s="37">
        <v>2003</v>
      </c>
      <c r="H61" s="37" t="s">
        <v>376</v>
      </c>
      <c r="I61" s="37" t="s">
        <v>377</v>
      </c>
      <c r="K61" s="36"/>
      <c r="L61" s="36"/>
      <c r="M61" s="37"/>
      <c r="N61" s="48"/>
      <c r="O61" s="36"/>
      <c r="P61" s="63"/>
      <c r="Q61" s="48"/>
    </row>
    <row r="62" spans="3:17" ht="12.75">
      <c r="C62" s="36" t="s">
        <v>56</v>
      </c>
      <c r="D62" s="37" t="s">
        <v>82</v>
      </c>
      <c r="E62" s="37" t="s">
        <v>266</v>
      </c>
      <c r="F62" s="37" t="s">
        <v>286</v>
      </c>
      <c r="G62" s="37">
        <v>2009</v>
      </c>
      <c r="H62" s="37" t="s">
        <v>374</v>
      </c>
      <c r="I62" s="37" t="s">
        <v>375</v>
      </c>
      <c r="Q62" s="48"/>
    </row>
    <row r="63" spans="3:15" ht="12.75">
      <c r="C63" s="36" t="s">
        <v>81</v>
      </c>
      <c r="D63" s="37" t="s">
        <v>80</v>
      </c>
      <c r="E63" s="37" t="s">
        <v>266</v>
      </c>
      <c r="F63" s="37" t="s">
        <v>286</v>
      </c>
      <c r="G63" s="37">
        <v>2009</v>
      </c>
      <c r="H63" s="37" t="s">
        <v>372</v>
      </c>
      <c r="I63" s="37" t="s">
        <v>373</v>
      </c>
      <c r="K63" s="48"/>
      <c r="L63" s="46"/>
      <c r="M63" s="46"/>
      <c r="N63" s="45"/>
      <c r="O63" s="48"/>
    </row>
    <row r="64" spans="3:15" ht="12.75">
      <c r="C64" s="36" t="s">
        <v>304</v>
      </c>
      <c r="D64" s="37" t="s">
        <v>54</v>
      </c>
      <c r="E64" s="37" t="s">
        <v>266</v>
      </c>
      <c r="F64" s="37" t="s">
        <v>286</v>
      </c>
      <c r="G64" s="37">
        <v>2009</v>
      </c>
      <c r="H64" s="37" t="s">
        <v>370</v>
      </c>
      <c r="I64" s="37" t="s">
        <v>371</v>
      </c>
      <c r="K64" s="48"/>
      <c r="L64" s="46"/>
      <c r="M64" s="46"/>
      <c r="N64" s="45"/>
      <c r="O64" s="48"/>
    </row>
    <row r="65" spans="3:15" ht="12.75">
      <c r="C65" s="36" t="s">
        <v>303</v>
      </c>
      <c r="D65" s="37" t="s">
        <v>77</v>
      </c>
      <c r="E65" s="37" t="s">
        <v>266</v>
      </c>
      <c r="F65" s="37" t="s">
        <v>286</v>
      </c>
      <c r="G65" s="37">
        <v>2009</v>
      </c>
      <c r="H65" s="37" t="s">
        <v>368</v>
      </c>
      <c r="I65" s="37" t="s">
        <v>369</v>
      </c>
      <c r="K65" s="48"/>
      <c r="L65" s="46"/>
      <c r="M65" s="46"/>
      <c r="N65" s="45"/>
      <c r="O65" s="48"/>
    </row>
    <row r="66" spans="3:15" ht="12.75">
      <c r="C66" s="36" t="s">
        <v>75</v>
      </c>
      <c r="D66" s="37" t="s">
        <v>76</v>
      </c>
      <c r="E66" s="37" t="s">
        <v>266</v>
      </c>
      <c r="F66" s="37" t="s">
        <v>286</v>
      </c>
      <c r="G66" s="37">
        <v>2009</v>
      </c>
      <c r="H66" s="37" t="s">
        <v>366</v>
      </c>
      <c r="I66" s="37" t="s">
        <v>367</v>
      </c>
      <c r="K66" s="48"/>
      <c r="L66" s="46"/>
      <c r="M66" s="46"/>
      <c r="N66" s="45"/>
      <c r="O66" s="48"/>
    </row>
    <row r="67" spans="2:15" ht="12.75">
      <c r="B67" s="21" t="s">
        <v>208</v>
      </c>
      <c r="C67" s="36"/>
      <c r="D67" s="37"/>
      <c r="E67" s="37"/>
      <c r="F67" s="37"/>
      <c r="G67" s="37"/>
      <c r="H67" s="37"/>
      <c r="I67" s="37"/>
      <c r="K67" s="48"/>
      <c r="L67" s="46"/>
      <c r="M67" s="46"/>
      <c r="N67" s="45"/>
      <c r="O67" s="48"/>
    </row>
    <row r="68" spans="3:15" ht="12.75">
      <c r="C68" s="36" t="s">
        <v>284</v>
      </c>
      <c r="D68" s="37" t="s">
        <v>202</v>
      </c>
      <c r="E68" s="37" t="s">
        <v>201</v>
      </c>
      <c r="F68" s="37" t="s">
        <v>288</v>
      </c>
      <c r="G68" s="37">
        <v>2015</v>
      </c>
      <c r="H68" s="37" t="s">
        <v>378</v>
      </c>
      <c r="I68" s="37" t="s">
        <v>379</v>
      </c>
      <c r="K68" s="48"/>
      <c r="L68" s="46"/>
      <c r="M68" s="46"/>
      <c r="N68" s="45"/>
      <c r="O68" s="48"/>
    </row>
    <row r="69" spans="3:9" ht="12.75">
      <c r="C69" s="36" t="s">
        <v>229</v>
      </c>
      <c r="D69" s="37" t="s">
        <v>230</v>
      </c>
      <c r="E69" s="37" t="s">
        <v>266</v>
      </c>
      <c r="F69" s="37" t="s">
        <v>287</v>
      </c>
      <c r="G69" s="37">
        <v>2016</v>
      </c>
      <c r="H69" s="37" t="s">
        <v>380</v>
      </c>
      <c r="I69" s="37" t="s">
        <v>381</v>
      </c>
    </row>
    <row r="70" spans="3:11" ht="12.75">
      <c r="C70" s="36" t="s">
        <v>231</v>
      </c>
      <c r="D70" s="37" t="s">
        <v>232</v>
      </c>
      <c r="E70" s="37" t="s">
        <v>266</v>
      </c>
      <c r="F70" s="37" t="s">
        <v>287</v>
      </c>
      <c r="G70" s="37">
        <v>2016</v>
      </c>
      <c r="H70" s="37" t="s">
        <v>382</v>
      </c>
      <c r="I70" s="37" t="s">
        <v>383</v>
      </c>
      <c r="K70" s="36"/>
    </row>
    <row r="71" spans="3:11" ht="12.75">
      <c r="C71" s="36" t="s">
        <v>285</v>
      </c>
      <c r="D71" s="37" t="s">
        <v>224</v>
      </c>
      <c r="E71" s="37" t="s">
        <v>266</v>
      </c>
      <c r="F71" s="37" t="s">
        <v>289</v>
      </c>
      <c r="G71" s="37">
        <v>2010</v>
      </c>
      <c r="H71" s="37" t="s">
        <v>680</v>
      </c>
      <c r="I71" s="37" t="s">
        <v>386</v>
      </c>
      <c r="J71" s="63"/>
      <c r="K71" s="36"/>
    </row>
    <row r="72" spans="3:11" ht="12.75">
      <c r="C72" s="36" t="s">
        <v>267</v>
      </c>
      <c r="D72" s="37" t="s">
        <v>233</v>
      </c>
      <c r="E72" s="37" t="s">
        <v>266</v>
      </c>
      <c r="F72" s="37" t="s">
        <v>287</v>
      </c>
      <c r="G72" s="37">
        <v>2016</v>
      </c>
      <c r="H72" s="37" t="s">
        <v>384</v>
      </c>
      <c r="I72" s="37" t="s">
        <v>385</v>
      </c>
      <c r="K72" s="36"/>
    </row>
    <row r="73" spans="3:11" ht="12.75">
      <c r="C73" s="36" t="s">
        <v>234</v>
      </c>
      <c r="D73" s="37" t="s">
        <v>235</v>
      </c>
      <c r="E73" s="37" t="s">
        <v>266</v>
      </c>
      <c r="F73" s="37" t="s">
        <v>287</v>
      </c>
      <c r="G73" s="37">
        <v>2016</v>
      </c>
      <c r="H73" s="37" t="s">
        <v>387</v>
      </c>
      <c r="I73" s="37" t="s">
        <v>388</v>
      </c>
      <c r="K73" s="36"/>
    </row>
    <row r="74" spans="3:11" ht="12.75">
      <c r="C74" s="36" t="s">
        <v>238</v>
      </c>
      <c r="D74" s="37" t="s">
        <v>237</v>
      </c>
      <c r="E74" s="37" t="s">
        <v>266</v>
      </c>
      <c r="F74" s="37" t="s">
        <v>287</v>
      </c>
      <c r="G74" s="37">
        <v>2016</v>
      </c>
      <c r="H74" s="37" t="s">
        <v>389</v>
      </c>
      <c r="I74" s="37" t="s">
        <v>390</v>
      </c>
      <c r="K74" s="36"/>
    </row>
    <row r="75" spans="3:11" ht="12.75">
      <c r="C75" s="36" t="s">
        <v>195</v>
      </c>
      <c r="D75" s="37" t="s">
        <v>194</v>
      </c>
      <c r="E75" s="37" t="s">
        <v>266</v>
      </c>
      <c r="F75" s="37" t="s">
        <v>286</v>
      </c>
      <c r="G75" s="37">
        <v>2014</v>
      </c>
      <c r="H75" s="37" t="s">
        <v>391</v>
      </c>
      <c r="I75" s="37" t="s">
        <v>392</v>
      </c>
      <c r="K75" s="36"/>
    </row>
    <row r="76" spans="3:11" ht="12.75">
      <c r="C76" s="36" t="s">
        <v>65</v>
      </c>
      <c r="D76" s="37" t="s">
        <v>64</v>
      </c>
      <c r="E76" s="37" t="s">
        <v>266</v>
      </c>
      <c r="F76" s="37" t="s">
        <v>286</v>
      </c>
      <c r="G76" s="37">
        <v>2009</v>
      </c>
      <c r="H76" s="37" t="s">
        <v>393</v>
      </c>
      <c r="I76" s="37" t="s">
        <v>394</v>
      </c>
      <c r="K76" s="36"/>
    </row>
    <row r="77" spans="3:11" ht="12.75">
      <c r="C77" s="36" t="s">
        <v>62</v>
      </c>
      <c r="D77" s="37" t="s">
        <v>61</v>
      </c>
      <c r="E77" s="37" t="s">
        <v>266</v>
      </c>
      <c r="F77" s="37" t="s">
        <v>286</v>
      </c>
      <c r="G77" s="37">
        <v>2009</v>
      </c>
      <c r="H77" s="37" t="s">
        <v>395</v>
      </c>
      <c r="I77" s="37" t="s">
        <v>396</v>
      </c>
      <c r="K77" s="36"/>
    </row>
    <row r="78" spans="3:11" ht="12.75">
      <c r="C78" s="36" t="s">
        <v>58</v>
      </c>
      <c r="D78" s="37" t="s">
        <v>57</v>
      </c>
      <c r="E78" s="37" t="s">
        <v>266</v>
      </c>
      <c r="F78" s="37" t="s">
        <v>286</v>
      </c>
      <c r="G78" s="37">
        <v>2009</v>
      </c>
      <c r="H78" s="37" t="s">
        <v>397</v>
      </c>
      <c r="I78" s="37" t="s">
        <v>398</v>
      </c>
      <c r="K78" s="36"/>
    </row>
    <row r="79" spans="3:11" ht="12.75">
      <c r="C79" s="36" t="s">
        <v>321</v>
      </c>
      <c r="D79" s="37" t="s">
        <v>55</v>
      </c>
      <c r="E79" s="37" t="s">
        <v>266</v>
      </c>
      <c r="F79" s="37" t="s">
        <v>286</v>
      </c>
      <c r="G79" s="37">
        <v>2009</v>
      </c>
      <c r="H79" s="37" t="s">
        <v>399</v>
      </c>
      <c r="I79" s="37" t="s">
        <v>400</v>
      </c>
      <c r="K79" s="36"/>
    </row>
    <row r="80" spans="2:11" ht="12.75">
      <c r="B80" s="12" t="s">
        <v>118</v>
      </c>
      <c r="C80" s="36"/>
      <c r="D80" s="37"/>
      <c r="E80" s="37"/>
      <c r="F80" s="37"/>
      <c r="G80" s="37"/>
      <c r="H80" s="37"/>
      <c r="I80" s="37"/>
      <c r="K80" s="36"/>
    </row>
    <row r="81" spans="3:11" ht="12.75">
      <c r="C81" s="36" t="s">
        <v>98</v>
      </c>
      <c r="D81" s="37" t="s">
        <v>99</v>
      </c>
      <c r="E81" s="37" t="s">
        <v>291</v>
      </c>
      <c r="F81" s="37" t="s">
        <v>286</v>
      </c>
      <c r="G81" s="37">
        <v>2001</v>
      </c>
      <c r="H81" s="37" t="s">
        <v>401</v>
      </c>
      <c r="I81" s="37" t="s">
        <v>402</v>
      </c>
      <c r="K81" s="36"/>
    </row>
    <row r="82" spans="3:11" ht="12.75">
      <c r="C82" s="36" t="s">
        <v>100</v>
      </c>
      <c r="D82" s="37" t="s">
        <v>101</v>
      </c>
      <c r="E82" s="37" t="s">
        <v>291</v>
      </c>
      <c r="F82" s="37" t="s">
        <v>286</v>
      </c>
      <c r="G82" s="37">
        <v>2001</v>
      </c>
      <c r="H82" s="37" t="s">
        <v>403</v>
      </c>
      <c r="I82" s="37" t="s">
        <v>404</v>
      </c>
      <c r="K82" s="36"/>
    </row>
    <row r="83" spans="3:11" ht="12.75">
      <c r="C83" s="36" t="s">
        <v>102</v>
      </c>
      <c r="D83" s="37" t="s">
        <v>103</v>
      </c>
      <c r="E83" s="37" t="s">
        <v>291</v>
      </c>
      <c r="F83" s="37" t="s">
        <v>286</v>
      </c>
      <c r="G83" s="37">
        <v>2001</v>
      </c>
      <c r="H83" s="37" t="s">
        <v>405</v>
      </c>
      <c r="I83" s="37" t="s">
        <v>406</v>
      </c>
      <c r="K83" s="36"/>
    </row>
    <row r="84" spans="3:11" ht="12.75">
      <c r="C84" s="36" t="s">
        <v>104</v>
      </c>
      <c r="D84" s="37" t="s">
        <v>105</v>
      </c>
      <c r="E84" s="37" t="s">
        <v>291</v>
      </c>
      <c r="F84" s="37" t="s">
        <v>286</v>
      </c>
      <c r="G84" s="37">
        <v>2001</v>
      </c>
      <c r="H84" s="37" t="s">
        <v>407</v>
      </c>
      <c r="I84" s="37" t="s">
        <v>408</v>
      </c>
      <c r="K84" s="36"/>
    </row>
    <row r="85" spans="3:11" ht="12.75">
      <c r="C85" s="36" t="s">
        <v>106</v>
      </c>
      <c r="D85" s="37" t="s">
        <v>107</v>
      </c>
      <c r="E85" s="37" t="s">
        <v>291</v>
      </c>
      <c r="F85" s="37" t="s">
        <v>286</v>
      </c>
      <c r="G85" s="37">
        <v>2001</v>
      </c>
      <c r="H85" s="37" t="s">
        <v>376</v>
      </c>
      <c r="I85" s="37" t="s">
        <v>409</v>
      </c>
      <c r="K85" s="36"/>
    </row>
    <row r="86" spans="3:11" ht="12.75">
      <c r="C86" s="36" t="s">
        <v>108</v>
      </c>
      <c r="D86" s="37" t="s">
        <v>109</v>
      </c>
      <c r="E86" s="37" t="s">
        <v>291</v>
      </c>
      <c r="F86" s="37" t="s">
        <v>286</v>
      </c>
      <c r="G86" s="37">
        <v>2001</v>
      </c>
      <c r="H86" s="37" t="s">
        <v>410</v>
      </c>
      <c r="I86" s="37" t="s">
        <v>411</v>
      </c>
      <c r="K86" s="36"/>
    </row>
    <row r="87" spans="3:11" ht="12.75">
      <c r="C87" s="36" t="s">
        <v>320</v>
      </c>
      <c r="D87" s="37" t="s">
        <v>110</v>
      </c>
      <c r="E87" s="37" t="s">
        <v>291</v>
      </c>
      <c r="F87" s="37" t="s">
        <v>286</v>
      </c>
      <c r="G87" s="37">
        <v>2001</v>
      </c>
      <c r="H87" s="37" t="s">
        <v>412</v>
      </c>
      <c r="I87" s="37" t="s">
        <v>413</v>
      </c>
      <c r="K87" s="36"/>
    </row>
    <row r="88" spans="2:11" ht="12.75">
      <c r="B88" s="21"/>
      <c r="C88" s="36" t="s">
        <v>293</v>
      </c>
      <c r="D88" s="37" t="s">
        <v>111</v>
      </c>
      <c r="E88" s="37" t="s">
        <v>291</v>
      </c>
      <c r="F88" s="37" t="s">
        <v>286</v>
      </c>
      <c r="G88" s="37">
        <v>2001</v>
      </c>
      <c r="H88" s="37" t="s">
        <v>414</v>
      </c>
      <c r="I88" s="37" t="s">
        <v>415</v>
      </c>
      <c r="K88" s="36"/>
    </row>
    <row r="89" spans="2:11" ht="12.75">
      <c r="B89" s="36"/>
      <c r="C89" s="36" t="s">
        <v>294</v>
      </c>
      <c r="D89" s="37" t="s">
        <v>112</v>
      </c>
      <c r="E89" s="37" t="s">
        <v>247</v>
      </c>
      <c r="F89" s="37" t="s">
        <v>286</v>
      </c>
      <c r="G89" s="37">
        <v>1998</v>
      </c>
      <c r="H89" s="37" t="s">
        <v>416</v>
      </c>
      <c r="I89" s="37" t="s">
        <v>417</v>
      </c>
      <c r="K89" s="36"/>
    </row>
    <row r="90" spans="2:11" ht="12.75">
      <c r="B90" s="21"/>
      <c r="C90" s="36" t="s">
        <v>295</v>
      </c>
      <c r="D90" s="37" t="s">
        <v>113</v>
      </c>
      <c r="E90" s="37" t="s">
        <v>247</v>
      </c>
      <c r="F90" s="37" t="s">
        <v>286</v>
      </c>
      <c r="G90" s="37">
        <v>1998</v>
      </c>
      <c r="H90" s="37" t="s">
        <v>418</v>
      </c>
      <c r="I90" s="37" t="s">
        <v>419</v>
      </c>
      <c r="K90" s="36"/>
    </row>
    <row r="91" spans="2:11" ht="12.75">
      <c r="B91" s="21" t="s">
        <v>312</v>
      </c>
      <c r="C91" s="36"/>
      <c r="D91" s="37"/>
      <c r="E91" s="37"/>
      <c r="F91" s="37"/>
      <c r="G91" s="37"/>
      <c r="H91" s="37"/>
      <c r="I91" s="37"/>
      <c r="K91" s="36"/>
    </row>
    <row r="92" spans="2:11" ht="12.75">
      <c r="B92" s="12" t="s">
        <v>118</v>
      </c>
      <c r="C92" s="36"/>
      <c r="D92" s="37"/>
      <c r="E92" s="37"/>
      <c r="F92" s="37"/>
      <c r="G92" s="37"/>
      <c r="H92" s="37"/>
      <c r="I92" s="37"/>
      <c r="K92" s="36"/>
    </row>
    <row r="93" spans="2:11" ht="12.75">
      <c r="B93" s="21"/>
      <c r="C93" s="36" t="s">
        <v>301</v>
      </c>
      <c r="D93" s="37" t="s">
        <v>97</v>
      </c>
      <c r="E93" s="37" t="s">
        <v>291</v>
      </c>
      <c r="F93" s="37" t="s">
        <v>286</v>
      </c>
      <c r="G93" s="37">
        <v>2001</v>
      </c>
      <c r="H93" s="37" t="s">
        <v>424</v>
      </c>
      <c r="I93" s="37" t="s">
        <v>425</v>
      </c>
      <c r="K93" s="36"/>
    </row>
    <row r="94" spans="2:11" ht="12.75">
      <c r="B94" s="24"/>
      <c r="C94" s="36" t="s">
        <v>95</v>
      </c>
      <c r="D94" s="37" t="s">
        <v>96</v>
      </c>
      <c r="E94" s="37" t="s">
        <v>291</v>
      </c>
      <c r="F94" s="37" t="s">
        <v>286</v>
      </c>
      <c r="G94" s="37">
        <v>2001</v>
      </c>
      <c r="H94" s="37" t="s">
        <v>422</v>
      </c>
      <c r="I94" s="37" t="s">
        <v>423</v>
      </c>
      <c r="K94" s="36"/>
    </row>
    <row r="95" spans="2:11" ht="12.75">
      <c r="B95" s="24"/>
      <c r="C95" s="36" t="s">
        <v>122</v>
      </c>
      <c r="D95" s="37" t="s">
        <v>70</v>
      </c>
      <c r="E95" s="37" t="s">
        <v>291</v>
      </c>
      <c r="F95" s="37" t="s">
        <v>286</v>
      </c>
      <c r="G95" s="37">
        <v>2001</v>
      </c>
      <c r="H95" s="37" t="s">
        <v>420</v>
      </c>
      <c r="I95" s="37" t="s">
        <v>421</v>
      </c>
      <c r="K95" s="36"/>
    </row>
    <row r="96" spans="2:11" ht="12.75">
      <c r="B96" s="12" t="s">
        <v>306</v>
      </c>
      <c r="C96" s="36"/>
      <c r="D96" s="37"/>
      <c r="E96" s="37"/>
      <c r="F96" s="37"/>
      <c r="G96" s="37"/>
      <c r="H96" s="37"/>
      <c r="I96" s="37"/>
      <c r="K96" s="45"/>
    </row>
    <row r="97" spans="2:11" ht="12.75">
      <c r="B97" s="24"/>
      <c r="C97" s="36" t="s">
        <v>300</v>
      </c>
      <c r="D97" s="37" t="s">
        <v>94</v>
      </c>
      <c r="E97" s="37" t="s">
        <v>291</v>
      </c>
      <c r="F97" s="37" t="s">
        <v>286</v>
      </c>
      <c r="G97" s="37">
        <v>2001</v>
      </c>
      <c r="H97" s="37" t="s">
        <v>430</v>
      </c>
      <c r="I97" s="37" t="s">
        <v>431</v>
      </c>
      <c r="K97" s="45"/>
    </row>
    <row r="98" spans="2:11" ht="12.75">
      <c r="B98" s="24"/>
      <c r="C98" s="36" t="s">
        <v>93</v>
      </c>
      <c r="D98" s="37" t="s">
        <v>666</v>
      </c>
      <c r="E98" s="37" t="s">
        <v>291</v>
      </c>
      <c r="F98" s="37" t="s">
        <v>286</v>
      </c>
      <c r="G98" s="37">
        <v>2001</v>
      </c>
      <c r="H98" s="37" t="s">
        <v>405</v>
      </c>
      <c r="I98" s="37" t="s">
        <v>423</v>
      </c>
      <c r="K98" s="45"/>
    </row>
    <row r="99" spans="2:11" ht="12.75">
      <c r="B99" s="24"/>
      <c r="C99" s="36" t="s">
        <v>299</v>
      </c>
      <c r="D99" s="37" t="s">
        <v>71</v>
      </c>
      <c r="E99" s="37" t="s">
        <v>291</v>
      </c>
      <c r="F99" s="37" t="s">
        <v>286</v>
      </c>
      <c r="G99" s="37">
        <v>2001</v>
      </c>
      <c r="H99" s="37" t="s">
        <v>428</v>
      </c>
      <c r="I99" s="37" t="s">
        <v>429</v>
      </c>
      <c r="K99" s="45"/>
    </row>
    <row r="100" spans="2:11" ht="12.75">
      <c r="B100" s="24"/>
      <c r="C100" s="36" t="s">
        <v>317</v>
      </c>
      <c r="D100" s="37" t="s">
        <v>74</v>
      </c>
      <c r="E100" s="37" t="s">
        <v>291</v>
      </c>
      <c r="F100" s="37" t="s">
        <v>286</v>
      </c>
      <c r="G100" s="37">
        <v>2001</v>
      </c>
      <c r="H100" s="37" t="s">
        <v>426</v>
      </c>
      <c r="I100" s="37" t="s">
        <v>427</v>
      </c>
      <c r="K100" s="45"/>
    </row>
    <row r="101" spans="2:11" ht="12.75">
      <c r="B101" s="12" t="s">
        <v>523</v>
      </c>
      <c r="C101" s="36"/>
      <c r="D101" s="37"/>
      <c r="E101" s="37"/>
      <c r="F101" s="37"/>
      <c r="G101" s="37"/>
      <c r="H101" s="37"/>
      <c r="I101" s="37"/>
      <c r="K101" s="45"/>
    </row>
    <row r="102" spans="2:11" ht="12.75">
      <c r="B102" s="24"/>
      <c r="C102" s="36" t="s">
        <v>119</v>
      </c>
      <c r="D102" s="37" t="s">
        <v>73</v>
      </c>
      <c r="E102" s="37" t="s">
        <v>291</v>
      </c>
      <c r="F102" s="37" t="s">
        <v>286</v>
      </c>
      <c r="G102" s="37">
        <v>2001</v>
      </c>
      <c r="H102" s="37" t="s">
        <v>432</v>
      </c>
      <c r="I102" s="37" t="s">
        <v>433</v>
      </c>
      <c r="K102" s="45"/>
    </row>
    <row r="103" spans="2:11" ht="12.75">
      <c r="B103" s="24"/>
      <c r="C103" s="36" t="s">
        <v>120</v>
      </c>
      <c r="D103" s="37" t="s">
        <v>72</v>
      </c>
      <c r="E103" s="37" t="s">
        <v>291</v>
      </c>
      <c r="F103" s="37" t="s">
        <v>286</v>
      </c>
      <c r="G103" s="37">
        <v>2001</v>
      </c>
      <c r="H103" s="37" t="s">
        <v>434</v>
      </c>
      <c r="I103" s="37" t="s">
        <v>435</v>
      </c>
      <c r="K103" s="45"/>
    </row>
    <row r="104" spans="2:11" ht="12.75">
      <c r="B104" s="12" t="s">
        <v>296</v>
      </c>
      <c r="C104" s="36"/>
      <c r="D104" s="37"/>
      <c r="E104" s="37"/>
      <c r="F104" s="37"/>
      <c r="G104" s="37"/>
      <c r="H104" s="37"/>
      <c r="I104" s="37"/>
      <c r="K104" s="45"/>
    </row>
    <row r="105" spans="3:11" ht="12.75">
      <c r="C105" s="36" t="s">
        <v>133</v>
      </c>
      <c r="D105" s="37" t="s">
        <v>131</v>
      </c>
      <c r="E105" s="37" t="s">
        <v>266</v>
      </c>
      <c r="F105" s="37" t="s">
        <v>286</v>
      </c>
      <c r="G105" s="37">
        <v>2016</v>
      </c>
      <c r="H105" s="37" t="s">
        <v>436</v>
      </c>
      <c r="I105" s="37" t="s">
        <v>437</v>
      </c>
      <c r="K105" s="45"/>
    </row>
    <row r="106" spans="3:11" ht="12.75">
      <c r="C106" s="36" t="s">
        <v>269</v>
      </c>
      <c r="D106" s="37" t="s">
        <v>134</v>
      </c>
      <c r="E106" s="37" t="s">
        <v>266</v>
      </c>
      <c r="F106" s="37" t="s">
        <v>286</v>
      </c>
      <c r="G106" s="37">
        <v>2016</v>
      </c>
      <c r="H106" s="37" t="s">
        <v>438</v>
      </c>
      <c r="I106" s="37" t="s">
        <v>439</v>
      </c>
      <c r="K106" s="45"/>
    </row>
    <row r="107" spans="3:11" ht="12.75">
      <c r="C107" s="36" t="s">
        <v>136</v>
      </c>
      <c r="D107" s="37" t="s">
        <v>135</v>
      </c>
      <c r="E107" s="37" t="s">
        <v>266</v>
      </c>
      <c r="F107" s="37" t="s">
        <v>286</v>
      </c>
      <c r="G107" s="37">
        <v>2016</v>
      </c>
      <c r="H107" s="37" t="s">
        <v>440</v>
      </c>
      <c r="I107" s="37" t="s">
        <v>441</v>
      </c>
      <c r="K107" s="45"/>
    </row>
    <row r="108" spans="2:11" ht="12.75">
      <c r="B108" s="12" t="s">
        <v>297</v>
      </c>
      <c r="C108" s="36"/>
      <c r="D108" s="37"/>
      <c r="E108" s="37"/>
      <c r="F108" s="37"/>
      <c r="G108" s="37"/>
      <c r="H108" s="37"/>
      <c r="I108" s="37"/>
      <c r="K108" s="45"/>
    </row>
    <row r="109" spans="3:11" ht="12.75">
      <c r="C109" s="36" t="s">
        <v>270</v>
      </c>
      <c r="D109" s="37" t="s">
        <v>137</v>
      </c>
      <c r="E109" s="37" t="s">
        <v>266</v>
      </c>
      <c r="F109" s="37" t="s">
        <v>286</v>
      </c>
      <c r="G109" s="37">
        <v>2016</v>
      </c>
      <c r="H109" s="37" t="s">
        <v>442</v>
      </c>
      <c r="I109" s="37" t="s">
        <v>443</v>
      </c>
      <c r="K109" s="45"/>
    </row>
    <row r="110" spans="3:11" ht="12.75">
      <c r="C110" s="36" t="s">
        <v>139</v>
      </c>
      <c r="D110" s="37" t="s">
        <v>138</v>
      </c>
      <c r="E110" s="37" t="s">
        <v>266</v>
      </c>
      <c r="F110" s="37" t="s">
        <v>286</v>
      </c>
      <c r="G110" s="37">
        <v>2016</v>
      </c>
      <c r="H110" s="37" t="s">
        <v>444</v>
      </c>
      <c r="I110" s="37" t="s">
        <v>445</v>
      </c>
      <c r="K110" s="45"/>
    </row>
    <row r="111" spans="3:11" ht="12.75">
      <c r="C111" s="36" t="s">
        <v>271</v>
      </c>
      <c r="D111" s="37" t="s">
        <v>140</v>
      </c>
      <c r="E111" s="37" t="s">
        <v>266</v>
      </c>
      <c r="F111" s="37" t="s">
        <v>286</v>
      </c>
      <c r="G111" s="37">
        <v>2016</v>
      </c>
      <c r="H111" s="37" t="s">
        <v>446</v>
      </c>
      <c r="I111" s="37" t="s">
        <v>447</v>
      </c>
      <c r="K111" s="45"/>
    </row>
    <row r="112" spans="3:11" ht="12.75">
      <c r="C112" s="36" t="s">
        <v>272</v>
      </c>
      <c r="D112" s="37" t="s">
        <v>141</v>
      </c>
      <c r="E112" s="37" t="s">
        <v>266</v>
      </c>
      <c r="F112" s="37" t="s">
        <v>286</v>
      </c>
      <c r="G112" s="37">
        <v>2016</v>
      </c>
      <c r="H112" s="37" t="s">
        <v>448</v>
      </c>
      <c r="I112" s="37" t="s">
        <v>449</v>
      </c>
      <c r="K112" s="45"/>
    </row>
    <row r="113" spans="3:11" ht="12.75">
      <c r="C113" s="36" t="s">
        <v>248</v>
      </c>
      <c r="D113" s="37" t="s">
        <v>142</v>
      </c>
      <c r="E113" s="37" t="s">
        <v>266</v>
      </c>
      <c r="F113" s="37" t="s">
        <v>286</v>
      </c>
      <c r="G113" s="37">
        <v>2016</v>
      </c>
      <c r="H113" s="37" t="s">
        <v>450</v>
      </c>
      <c r="I113" s="37" t="s">
        <v>451</v>
      </c>
      <c r="K113" s="45"/>
    </row>
    <row r="114" spans="3:11" ht="12.75">
      <c r="C114" s="36" t="s">
        <v>143</v>
      </c>
      <c r="D114" s="37" t="s">
        <v>144</v>
      </c>
      <c r="E114" s="37" t="s">
        <v>266</v>
      </c>
      <c r="F114" s="37" t="s">
        <v>286</v>
      </c>
      <c r="G114" s="37">
        <v>2016</v>
      </c>
      <c r="H114" s="37" t="s">
        <v>452</v>
      </c>
      <c r="I114" s="37" t="s">
        <v>453</v>
      </c>
      <c r="K114" s="45"/>
    </row>
    <row r="115" spans="3:11" ht="12.75">
      <c r="C115" s="36" t="s">
        <v>273</v>
      </c>
      <c r="D115" s="37" t="s">
        <v>145</v>
      </c>
      <c r="E115" s="37" t="s">
        <v>266</v>
      </c>
      <c r="F115" s="37" t="s">
        <v>286</v>
      </c>
      <c r="G115" s="37">
        <v>2016</v>
      </c>
      <c r="H115" s="37" t="s">
        <v>454</v>
      </c>
      <c r="I115" s="37" t="s">
        <v>455</v>
      </c>
      <c r="K115" s="45"/>
    </row>
    <row r="116" spans="2:11" ht="12.75">
      <c r="B116" s="12" t="s">
        <v>298</v>
      </c>
      <c r="C116" s="36"/>
      <c r="D116" s="37"/>
      <c r="E116" s="37"/>
      <c r="F116" s="37"/>
      <c r="G116" s="37"/>
      <c r="H116" s="37"/>
      <c r="I116" s="37"/>
      <c r="K116" s="45"/>
    </row>
    <row r="117" spans="3:11" ht="12.75">
      <c r="C117" s="36" t="s">
        <v>147</v>
      </c>
      <c r="D117" s="37" t="s">
        <v>146</v>
      </c>
      <c r="E117" s="37" t="s">
        <v>266</v>
      </c>
      <c r="F117" s="37" t="s">
        <v>286</v>
      </c>
      <c r="G117" s="37">
        <v>2016</v>
      </c>
      <c r="H117" s="37" t="s">
        <v>456</v>
      </c>
      <c r="I117" s="37" t="s">
        <v>457</v>
      </c>
      <c r="K117" s="45"/>
    </row>
    <row r="118" spans="3:11" ht="12.75">
      <c r="C118" s="36" t="s">
        <v>149</v>
      </c>
      <c r="D118" s="37" t="s">
        <v>148</v>
      </c>
      <c r="E118" s="37" t="s">
        <v>266</v>
      </c>
      <c r="F118" s="37" t="s">
        <v>286</v>
      </c>
      <c r="G118" s="37">
        <v>2016</v>
      </c>
      <c r="H118" s="37" t="s">
        <v>458</v>
      </c>
      <c r="I118" s="37" t="s">
        <v>459</v>
      </c>
      <c r="K118" s="45"/>
    </row>
    <row r="119" spans="3:11" ht="12.75">
      <c r="C119" s="36" t="s">
        <v>274</v>
      </c>
      <c r="D119" s="37" t="s">
        <v>150</v>
      </c>
      <c r="E119" s="37" t="s">
        <v>266</v>
      </c>
      <c r="F119" s="37" t="s">
        <v>286</v>
      </c>
      <c r="G119" s="37">
        <v>2016</v>
      </c>
      <c r="H119" s="37" t="s">
        <v>460</v>
      </c>
      <c r="I119" s="37" t="s">
        <v>461</v>
      </c>
      <c r="K119" s="45"/>
    </row>
    <row r="120" spans="3:11" ht="12.75">
      <c r="C120" s="36" t="s">
        <v>274</v>
      </c>
      <c r="D120" s="37" t="s">
        <v>151</v>
      </c>
      <c r="E120" s="37" t="s">
        <v>266</v>
      </c>
      <c r="F120" s="37" t="s">
        <v>286</v>
      </c>
      <c r="G120" s="37">
        <v>2016</v>
      </c>
      <c r="H120" s="37" t="s">
        <v>462</v>
      </c>
      <c r="I120" s="37" t="s">
        <v>463</v>
      </c>
      <c r="K120" s="45"/>
    </row>
    <row r="121" spans="3:11" ht="12.75">
      <c r="C121" s="36" t="s">
        <v>275</v>
      </c>
      <c r="D121" s="37" t="s">
        <v>152</v>
      </c>
      <c r="E121" s="37" t="s">
        <v>266</v>
      </c>
      <c r="F121" s="37" t="s">
        <v>286</v>
      </c>
      <c r="G121" s="37">
        <v>2016</v>
      </c>
      <c r="H121" s="37" t="s">
        <v>464</v>
      </c>
      <c r="I121" s="37" t="s">
        <v>465</v>
      </c>
      <c r="K121" s="45"/>
    </row>
    <row r="122" spans="3:11" ht="12.75">
      <c r="C122" s="36" t="s">
        <v>276</v>
      </c>
      <c r="D122" s="37" t="s">
        <v>153</v>
      </c>
      <c r="E122" s="37" t="s">
        <v>266</v>
      </c>
      <c r="F122" s="37" t="s">
        <v>286</v>
      </c>
      <c r="G122" s="37">
        <v>2016</v>
      </c>
      <c r="H122" s="37" t="s">
        <v>466</v>
      </c>
      <c r="I122" s="37" t="s">
        <v>467</v>
      </c>
      <c r="K122" s="45"/>
    </row>
    <row r="123" spans="3:11" ht="12.75">
      <c r="C123" s="36" t="s">
        <v>277</v>
      </c>
      <c r="D123" s="37" t="s">
        <v>154</v>
      </c>
      <c r="E123" s="37" t="s">
        <v>266</v>
      </c>
      <c r="F123" s="37" t="s">
        <v>286</v>
      </c>
      <c r="G123" s="37">
        <v>2016</v>
      </c>
      <c r="H123" s="37" t="s">
        <v>468</v>
      </c>
      <c r="I123" s="37" t="s">
        <v>469</v>
      </c>
      <c r="K123" s="45"/>
    </row>
    <row r="124" spans="3:11" ht="12.75">
      <c r="C124" s="36" t="s">
        <v>278</v>
      </c>
      <c r="D124" s="37" t="s">
        <v>199</v>
      </c>
      <c r="E124" s="37" t="s">
        <v>266</v>
      </c>
      <c r="F124" s="37" t="s">
        <v>286</v>
      </c>
      <c r="G124" s="37">
        <v>2016</v>
      </c>
      <c r="H124" s="37" t="s">
        <v>470</v>
      </c>
      <c r="I124" s="37" t="s">
        <v>471</v>
      </c>
      <c r="K124" s="45"/>
    </row>
    <row r="125" spans="2:11" ht="12.75">
      <c r="B125" s="45" t="s">
        <v>302</v>
      </c>
      <c r="C125" s="36" t="s">
        <v>155</v>
      </c>
      <c r="D125" s="37" t="s">
        <v>280</v>
      </c>
      <c r="E125" s="37" t="s">
        <v>266</v>
      </c>
      <c r="F125" s="37" t="s">
        <v>286</v>
      </c>
      <c r="G125" s="37">
        <v>2016</v>
      </c>
      <c r="H125" s="37" t="s">
        <v>472</v>
      </c>
      <c r="I125" s="37" t="s">
        <v>473</v>
      </c>
      <c r="K125" s="45"/>
    </row>
    <row r="126" spans="2:11" ht="12.75">
      <c r="B126" s="12" t="s">
        <v>313</v>
      </c>
      <c r="C126" s="36"/>
      <c r="D126" s="37"/>
      <c r="E126" s="37"/>
      <c r="F126" s="37"/>
      <c r="G126" s="37"/>
      <c r="H126" s="37"/>
      <c r="I126" s="37"/>
      <c r="K126" s="45"/>
    </row>
    <row r="127" spans="2:11" ht="12.75">
      <c r="B127" s="45" t="s">
        <v>258</v>
      </c>
      <c r="C127" s="36" t="s">
        <v>167</v>
      </c>
      <c r="D127" s="37" t="s">
        <v>166</v>
      </c>
      <c r="E127" s="37" t="s">
        <v>266</v>
      </c>
      <c r="F127" s="37" t="s">
        <v>286</v>
      </c>
      <c r="G127" s="37">
        <v>2016</v>
      </c>
      <c r="H127" s="37" t="s">
        <v>474</v>
      </c>
      <c r="I127" s="37" t="s">
        <v>475</v>
      </c>
      <c r="K127" s="45"/>
    </row>
    <row r="128" spans="2:11" ht="12.75">
      <c r="B128" s="45" t="s">
        <v>258</v>
      </c>
      <c r="C128" s="36" t="s">
        <v>282</v>
      </c>
      <c r="D128" s="37" t="s">
        <v>168</v>
      </c>
      <c r="E128" s="37" t="s">
        <v>266</v>
      </c>
      <c r="F128" s="37" t="s">
        <v>286</v>
      </c>
      <c r="G128" s="37">
        <v>2016</v>
      </c>
      <c r="H128" s="37" t="s">
        <v>476</v>
      </c>
      <c r="I128" s="37" t="s">
        <v>477</v>
      </c>
      <c r="K128" s="45"/>
    </row>
    <row r="129" spans="2:11" ht="12.75">
      <c r="B129" s="45" t="s">
        <v>178</v>
      </c>
      <c r="C129" s="36" t="s">
        <v>279</v>
      </c>
      <c r="D129" s="37" t="s">
        <v>177</v>
      </c>
      <c r="E129" s="37" t="s">
        <v>266</v>
      </c>
      <c r="F129" s="37" t="s">
        <v>286</v>
      </c>
      <c r="G129" s="37">
        <v>2016</v>
      </c>
      <c r="H129" s="37" t="s">
        <v>478</v>
      </c>
      <c r="I129" s="37" t="s">
        <v>479</v>
      </c>
      <c r="K129" s="36"/>
    </row>
    <row r="130" spans="3:11" ht="12.75">
      <c r="C130" s="36" t="s">
        <v>506</v>
      </c>
      <c r="D130" s="37" t="s">
        <v>179</v>
      </c>
      <c r="E130" s="37" t="s">
        <v>266</v>
      </c>
      <c r="F130" s="37" t="s">
        <v>286</v>
      </c>
      <c r="G130" s="37">
        <v>2016</v>
      </c>
      <c r="H130" s="37" t="s">
        <v>480</v>
      </c>
      <c r="I130" s="37" t="s">
        <v>481</v>
      </c>
      <c r="K130" s="45"/>
    </row>
    <row r="131" spans="3:11" ht="12.75">
      <c r="C131" s="36" t="s">
        <v>686</v>
      </c>
      <c r="D131" s="37" t="s">
        <v>180</v>
      </c>
      <c r="E131" s="37" t="s">
        <v>266</v>
      </c>
      <c r="F131" s="37" t="s">
        <v>286</v>
      </c>
      <c r="G131" s="37">
        <v>2016</v>
      </c>
      <c r="H131" s="37" t="s">
        <v>482</v>
      </c>
      <c r="I131" s="37" t="s">
        <v>483</v>
      </c>
      <c r="K131" s="36"/>
    </row>
    <row r="132" spans="3:11" ht="12.75">
      <c r="C132" s="36" t="s">
        <v>687</v>
      </c>
      <c r="D132" s="37" t="s">
        <v>181</v>
      </c>
      <c r="E132" s="37" t="s">
        <v>266</v>
      </c>
      <c r="F132" s="37" t="s">
        <v>286</v>
      </c>
      <c r="G132" s="37">
        <v>2016</v>
      </c>
      <c r="H132" s="37" t="s">
        <v>484</v>
      </c>
      <c r="I132" s="37" t="s">
        <v>485</v>
      </c>
      <c r="K132" s="36"/>
    </row>
    <row r="133" spans="3:9" ht="12.75">
      <c r="C133" s="36" t="s">
        <v>688</v>
      </c>
      <c r="D133" s="37" t="s">
        <v>182</v>
      </c>
      <c r="E133" s="37" t="s">
        <v>266</v>
      </c>
      <c r="F133" s="37" t="s">
        <v>286</v>
      </c>
      <c r="G133" s="37">
        <v>2016</v>
      </c>
      <c r="H133" s="37" t="s">
        <v>486</v>
      </c>
      <c r="I133" s="37" t="s">
        <v>487</v>
      </c>
    </row>
    <row r="134" spans="3:9" ht="12.75">
      <c r="C134" s="36" t="s">
        <v>184</v>
      </c>
      <c r="D134" s="37" t="s">
        <v>183</v>
      </c>
      <c r="E134" s="37" t="s">
        <v>266</v>
      </c>
      <c r="F134" s="37" t="s">
        <v>286</v>
      </c>
      <c r="G134" s="37">
        <v>2016</v>
      </c>
      <c r="H134" s="37" t="s">
        <v>488</v>
      </c>
      <c r="I134" s="37" t="s">
        <v>489</v>
      </c>
    </row>
    <row r="135" spans="3:9" ht="12.75">
      <c r="C135" s="36" t="s">
        <v>186</v>
      </c>
      <c r="D135" s="37" t="s">
        <v>185</v>
      </c>
      <c r="E135" s="37" t="s">
        <v>266</v>
      </c>
      <c r="F135" s="37" t="s">
        <v>286</v>
      </c>
      <c r="G135" s="37">
        <v>2016</v>
      </c>
      <c r="H135" s="37" t="s">
        <v>490</v>
      </c>
      <c r="I135" s="37" t="s">
        <v>491</v>
      </c>
    </row>
    <row r="136" spans="3:9" ht="12.75">
      <c r="C136" s="36" t="s">
        <v>689</v>
      </c>
      <c r="D136" s="37" t="s">
        <v>187</v>
      </c>
      <c r="E136" s="37" t="s">
        <v>266</v>
      </c>
      <c r="F136" s="37" t="s">
        <v>286</v>
      </c>
      <c r="G136" s="37">
        <v>2016</v>
      </c>
      <c r="H136" s="37" t="s">
        <v>492</v>
      </c>
      <c r="I136" s="37" t="s">
        <v>493</v>
      </c>
    </row>
    <row r="137" spans="3:9" ht="12.75">
      <c r="C137" s="36" t="s">
        <v>189</v>
      </c>
      <c r="D137" s="37" t="s">
        <v>188</v>
      </c>
      <c r="E137" s="37" t="s">
        <v>266</v>
      </c>
      <c r="F137" s="37" t="s">
        <v>286</v>
      </c>
      <c r="G137" s="37">
        <v>2016</v>
      </c>
      <c r="H137" s="37" t="s">
        <v>494</v>
      </c>
      <c r="I137" s="37" t="s">
        <v>495</v>
      </c>
    </row>
    <row r="138" spans="3:9" ht="12.75">
      <c r="C138" s="36" t="s">
        <v>259</v>
      </c>
      <c r="D138" s="37" t="s">
        <v>190</v>
      </c>
      <c r="E138" s="37" t="s">
        <v>266</v>
      </c>
      <c r="F138" s="37" t="s">
        <v>286</v>
      </c>
      <c r="G138" s="37">
        <v>2016</v>
      </c>
      <c r="H138" s="37" t="s">
        <v>496</v>
      </c>
      <c r="I138" s="37" t="s">
        <v>497</v>
      </c>
    </row>
    <row r="139" spans="3:9" ht="12.75">
      <c r="C139" s="36" t="s">
        <v>260</v>
      </c>
      <c r="D139" s="37" t="s">
        <v>191</v>
      </c>
      <c r="E139" s="37" t="s">
        <v>266</v>
      </c>
      <c r="F139" s="37" t="s">
        <v>286</v>
      </c>
      <c r="G139" s="37">
        <v>2016</v>
      </c>
      <c r="H139" s="37" t="s">
        <v>498</v>
      </c>
      <c r="I139" s="37" t="s">
        <v>499</v>
      </c>
    </row>
    <row r="140" spans="3:9" ht="12.75">
      <c r="C140" s="36" t="s">
        <v>690</v>
      </c>
      <c r="D140" s="37" t="s">
        <v>192</v>
      </c>
      <c r="E140" s="37" t="s">
        <v>266</v>
      </c>
      <c r="F140" s="37" t="s">
        <v>286</v>
      </c>
      <c r="G140" s="37">
        <v>2016</v>
      </c>
      <c r="H140" s="37" t="s">
        <v>500</v>
      </c>
      <c r="I140" s="37" t="s">
        <v>501</v>
      </c>
    </row>
    <row r="141" spans="2:9" ht="12.75">
      <c r="B141" s="24" t="s">
        <v>308</v>
      </c>
      <c r="C141" s="36"/>
      <c r="D141" s="37"/>
      <c r="E141" s="37"/>
      <c r="F141" s="37"/>
      <c r="G141" s="37"/>
      <c r="H141" s="37"/>
      <c r="I141" s="37"/>
    </row>
    <row r="142" spans="2:9" ht="12.75">
      <c r="B142" s="36" t="s">
        <v>309</v>
      </c>
      <c r="C142" s="36" t="s">
        <v>282</v>
      </c>
      <c r="D142" s="37" t="s">
        <v>240</v>
      </c>
      <c r="E142" s="37" t="s">
        <v>266</v>
      </c>
      <c r="F142" s="37" t="s">
        <v>286</v>
      </c>
      <c r="G142" s="37">
        <v>2016</v>
      </c>
      <c r="H142" s="37" t="s">
        <v>476</v>
      </c>
      <c r="I142" s="37" t="s">
        <v>477</v>
      </c>
    </row>
    <row r="143" spans="2:4" ht="12.75">
      <c r="B143" s="24" t="s">
        <v>542</v>
      </c>
      <c r="C143" s="36"/>
      <c r="D143" s="37"/>
    </row>
    <row r="144" spans="2:9" ht="12.75">
      <c r="B144" s="45" t="s">
        <v>225</v>
      </c>
      <c r="C144" s="36" t="s">
        <v>149</v>
      </c>
      <c r="D144" s="37" t="s">
        <v>226</v>
      </c>
      <c r="E144" s="37" t="s">
        <v>266</v>
      </c>
      <c r="F144" s="37" t="s">
        <v>286</v>
      </c>
      <c r="G144" s="37">
        <v>2016</v>
      </c>
      <c r="H144" s="37" t="s">
        <v>458</v>
      </c>
      <c r="I144" s="37" t="s">
        <v>459</v>
      </c>
    </row>
    <row r="145" spans="2:9" ht="12.75">
      <c r="B145" s="36" t="s">
        <v>132</v>
      </c>
      <c r="C145" s="36" t="s">
        <v>114</v>
      </c>
      <c r="D145" s="37" t="s">
        <v>115</v>
      </c>
      <c r="E145" s="37" t="s">
        <v>247</v>
      </c>
      <c r="F145" s="37" t="s">
        <v>251</v>
      </c>
      <c r="G145" s="37">
        <v>1998</v>
      </c>
      <c r="H145" s="37" t="s">
        <v>502</v>
      </c>
      <c r="I145" s="37" t="s">
        <v>503</v>
      </c>
    </row>
    <row r="146" spans="2:9" ht="12.75">
      <c r="B146" s="36" t="s">
        <v>132</v>
      </c>
      <c r="C146" s="36" t="s">
        <v>116</v>
      </c>
      <c r="D146" s="37" t="s">
        <v>117</v>
      </c>
      <c r="E146" s="37" t="s">
        <v>247</v>
      </c>
      <c r="F146" s="37" t="s">
        <v>286</v>
      </c>
      <c r="G146" s="37">
        <v>2000</v>
      </c>
      <c r="H146" s="37" t="s">
        <v>504</v>
      </c>
      <c r="I146" s="37" t="s">
        <v>505</v>
      </c>
    </row>
    <row r="147" spans="2:9" ht="12.75">
      <c r="B147" s="36" t="s">
        <v>132</v>
      </c>
      <c r="C147" s="36" t="s">
        <v>537</v>
      </c>
      <c r="D147" s="37" t="s">
        <v>546</v>
      </c>
      <c r="E147" s="37" t="s">
        <v>247</v>
      </c>
      <c r="F147" s="37" t="s">
        <v>547</v>
      </c>
      <c r="G147" s="37">
        <v>2003</v>
      </c>
      <c r="H147" s="37" t="s">
        <v>544</v>
      </c>
      <c r="I147" s="37" t="s">
        <v>545</v>
      </c>
    </row>
    <row r="148" spans="2:9" ht="12.75">
      <c r="B148" s="36" t="s">
        <v>132</v>
      </c>
      <c r="C148" s="36" t="s">
        <v>535</v>
      </c>
      <c r="D148" s="37" t="s">
        <v>548</v>
      </c>
      <c r="E148" s="37" t="s">
        <v>543</v>
      </c>
      <c r="F148" s="37" t="s">
        <v>286</v>
      </c>
      <c r="G148" s="37">
        <v>1997</v>
      </c>
      <c r="H148" s="37" t="s">
        <v>552</v>
      </c>
      <c r="I148" s="37" t="s">
        <v>679</v>
      </c>
    </row>
    <row r="149" spans="2:9" ht="12.75">
      <c r="B149" s="36" t="s">
        <v>132</v>
      </c>
      <c r="C149" s="36" t="s">
        <v>536</v>
      </c>
      <c r="D149" s="37" t="s">
        <v>549</v>
      </c>
      <c r="E149" s="37" t="s">
        <v>543</v>
      </c>
      <c r="F149" s="37" t="s">
        <v>286</v>
      </c>
      <c r="G149" s="37">
        <v>1997</v>
      </c>
      <c r="H149" s="37" t="s">
        <v>550</v>
      </c>
      <c r="I149" s="37" t="s">
        <v>551</v>
      </c>
    </row>
  </sheetData>
  <sheetProtection/>
  <printOptions/>
  <pageMargins left="0.7086614173228347" right="0.7086614173228347" top="0.17" bottom="0.01" header="0.15" footer="0.02"/>
  <pageSetup fitToHeight="1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188"/>
  <sheetViews>
    <sheetView showGridLines="0" tabSelected="1" zoomScalePageLayoutView="0" workbookViewId="0" topLeftCell="A1">
      <pane xSplit="6" ySplit="3" topLeftCell="G187" activePane="bottomRight" state="frozen"/>
      <selection pane="topLeft" activeCell="A1" sqref="A1"/>
      <selection pane="topRight" activeCell="G1" sqref="G1"/>
      <selection pane="bottomLeft" activeCell="A4" sqref="A4"/>
      <selection pane="bottomRight" activeCell="C132" sqref="C132:C141"/>
    </sheetView>
  </sheetViews>
  <sheetFormatPr defaultColWidth="8.8515625" defaultRowHeight="12.75"/>
  <cols>
    <col min="1" max="1" width="2.00390625" style="0" customWidth="1"/>
    <col min="2" max="2" width="9.421875" style="0" customWidth="1"/>
    <col min="3" max="3" width="16.421875" style="0" customWidth="1"/>
    <col min="4" max="4" width="8.8515625" style="0" customWidth="1"/>
    <col min="5" max="5" width="10.8515625" style="0" customWidth="1"/>
    <col min="6" max="6" width="6.140625" style="0" customWidth="1"/>
    <col min="7" max="27" width="5.57421875" style="0" customWidth="1"/>
    <col min="28" max="28" width="2.8515625" style="35" customWidth="1"/>
    <col min="29" max="65" width="5.57421875" style="0" customWidth="1"/>
  </cols>
  <sheetData>
    <row r="1" spans="2:40" ht="12.75">
      <c r="B1" s="16" t="s">
        <v>203</v>
      </c>
      <c r="C1" s="1"/>
      <c r="D1" s="2"/>
      <c r="E1" s="2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7"/>
      <c r="AB1" s="31"/>
      <c r="AC1" s="3"/>
      <c r="AD1" s="3"/>
      <c r="AE1" s="3"/>
      <c r="AF1" s="17"/>
      <c r="AG1" s="3"/>
      <c r="AH1" s="3"/>
      <c r="AI1" s="3"/>
      <c r="AJ1" s="3"/>
      <c r="AK1" s="3"/>
      <c r="AL1" s="3"/>
      <c r="AM1" s="3"/>
      <c r="AN1" s="3"/>
    </row>
    <row r="2" spans="2:40" ht="39" customHeight="1">
      <c r="B2" s="2"/>
      <c r="C2" s="1"/>
      <c r="D2" s="2"/>
      <c r="E2" s="2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7"/>
      <c r="AB2" s="31"/>
      <c r="AC2" s="3"/>
      <c r="AD2" s="3"/>
      <c r="AE2" s="3"/>
      <c r="AF2" s="17"/>
      <c r="AG2" s="3"/>
      <c r="AH2" s="3"/>
      <c r="AI2" s="3"/>
      <c r="AJ2" s="3"/>
      <c r="AK2" s="3"/>
      <c r="AL2" s="3"/>
      <c r="AM2" s="3"/>
      <c r="AN2" s="3"/>
    </row>
    <row r="3" spans="2:43" ht="12.75">
      <c r="B3" s="46" t="s">
        <v>305</v>
      </c>
      <c r="C3" s="3" t="s">
        <v>40</v>
      </c>
      <c r="D3" s="14" t="s">
        <v>3</v>
      </c>
      <c r="E3" s="3" t="s">
        <v>14</v>
      </c>
      <c r="F3" s="18" t="s">
        <v>123</v>
      </c>
      <c r="G3" s="3" t="s">
        <v>4</v>
      </c>
      <c r="H3" s="3" t="s">
        <v>16</v>
      </c>
      <c r="I3" s="3" t="s">
        <v>0</v>
      </c>
      <c r="J3" s="3" t="s">
        <v>1</v>
      </c>
      <c r="K3" s="3" t="s">
        <v>11</v>
      </c>
      <c r="L3" s="3" t="s">
        <v>21</v>
      </c>
      <c r="M3" s="3" t="s">
        <v>20</v>
      </c>
      <c r="N3" s="3" t="s">
        <v>204</v>
      </c>
      <c r="O3" s="3" t="s">
        <v>7</v>
      </c>
      <c r="P3" s="3" t="s">
        <v>17</v>
      </c>
      <c r="Q3" s="3" t="s">
        <v>18</v>
      </c>
      <c r="R3" s="3" t="s">
        <v>19</v>
      </c>
      <c r="S3" s="3" t="s">
        <v>2</v>
      </c>
      <c r="T3" s="3" t="s">
        <v>15</v>
      </c>
      <c r="U3" s="3" t="s">
        <v>205</v>
      </c>
      <c r="V3" s="3" t="s">
        <v>91</v>
      </c>
      <c r="W3" s="3" t="s">
        <v>10</v>
      </c>
      <c r="X3" s="3" t="s">
        <v>206</v>
      </c>
      <c r="Y3" s="3" t="s">
        <v>39</v>
      </c>
      <c r="Z3" s="3" t="s">
        <v>525</v>
      </c>
      <c r="AA3" s="14" t="s">
        <v>526</v>
      </c>
      <c r="AB3" s="32"/>
      <c r="AC3" s="14" t="s">
        <v>4</v>
      </c>
      <c r="AD3" s="14" t="s">
        <v>5</v>
      </c>
      <c r="AE3" s="14" t="s">
        <v>92</v>
      </c>
      <c r="AF3" s="14"/>
      <c r="AG3" s="14" t="s">
        <v>9</v>
      </c>
      <c r="AH3" s="14" t="s">
        <v>6</v>
      </c>
      <c r="AI3" s="14" t="s">
        <v>13</v>
      </c>
      <c r="AJ3" s="14"/>
      <c r="AK3" s="14" t="s">
        <v>207</v>
      </c>
      <c r="AL3" s="14" t="s">
        <v>8</v>
      </c>
      <c r="AM3" s="14" t="s">
        <v>12</v>
      </c>
      <c r="AN3" s="14"/>
      <c r="AO3" s="14" t="s">
        <v>246</v>
      </c>
      <c r="AP3" s="14" t="s">
        <v>7</v>
      </c>
      <c r="AQ3" s="14" t="s">
        <v>204</v>
      </c>
    </row>
    <row r="4" spans="2:43" ht="12.75">
      <c r="B4" s="21" t="s">
        <v>538</v>
      </c>
      <c r="C4" s="3"/>
      <c r="D4" s="14"/>
      <c r="E4" s="3"/>
      <c r="F4" s="1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14"/>
      <c r="AB4" s="32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</row>
    <row r="5" spans="2:44" ht="12.75">
      <c r="B5" s="36" t="s">
        <v>539</v>
      </c>
      <c r="C5" s="36" t="s">
        <v>554</v>
      </c>
      <c r="D5" s="37" t="s">
        <v>555</v>
      </c>
      <c r="E5" s="6" t="s">
        <v>628</v>
      </c>
      <c r="F5" s="6">
        <v>215</v>
      </c>
      <c r="G5" s="17">
        <v>28.142076502732237</v>
      </c>
      <c r="H5" s="17">
        <v>5.737704918032787</v>
      </c>
      <c r="I5" s="17">
        <v>17.21311475409836</v>
      </c>
      <c r="J5" s="17">
        <v>0.8378870673952641</v>
      </c>
      <c r="K5" s="17">
        <v>11.7304189435337</v>
      </c>
      <c r="L5" s="17">
        <v>12.691524697310616</v>
      </c>
      <c r="M5" s="17">
        <v>1.379513554055502</v>
      </c>
      <c r="N5" s="17">
        <v>1.092896174863388</v>
      </c>
      <c r="O5" s="17">
        <v>0.9562841530054645</v>
      </c>
      <c r="P5" s="17">
        <v>1.912568306010929</v>
      </c>
      <c r="Q5" s="17">
        <v>5.191256830601093</v>
      </c>
      <c r="R5" s="17">
        <v>0.819672131147541</v>
      </c>
      <c r="S5" s="17">
        <v>1.366120218579235</v>
      </c>
      <c r="T5" s="17">
        <v>1.092896174863388</v>
      </c>
      <c r="U5" s="7">
        <v>0.273224043715847</v>
      </c>
      <c r="V5" s="20">
        <v>9.562841530054644</v>
      </c>
      <c r="W5" s="22">
        <f aca="true" t="shared" si="0" ref="W5:W22">SUM(G5:V5)</f>
        <v>99.99999999999999</v>
      </c>
      <c r="X5" s="17">
        <v>190.90909090909085</v>
      </c>
      <c r="Y5" s="17">
        <v>88.88888888888887</v>
      </c>
      <c r="Z5" s="23">
        <v>2.7027027027027026</v>
      </c>
      <c r="AA5" s="17">
        <v>75</v>
      </c>
      <c r="AB5" s="17"/>
      <c r="AC5" s="17">
        <v>31.212121212121215</v>
      </c>
      <c r="AD5" s="17">
        <v>25.454545454545457</v>
      </c>
      <c r="AE5" s="17">
        <v>43.33333333333334</v>
      </c>
      <c r="AF5" s="22">
        <f aca="true" t="shared" si="1" ref="AF5:AF10">SUM(AC5:AE5)</f>
        <v>100.00000000000001</v>
      </c>
      <c r="AG5" s="17">
        <v>15.107913669064747</v>
      </c>
      <c r="AH5" s="17">
        <v>39.92805755395683</v>
      </c>
      <c r="AI5" s="17">
        <v>44.96402877697841</v>
      </c>
      <c r="AJ5" s="22">
        <f aca="true" t="shared" si="2" ref="AJ5:AJ10">SUM(AG5:AI5)</f>
        <v>99.99999999999999</v>
      </c>
      <c r="AK5" s="17">
        <v>51.74825174825174</v>
      </c>
      <c r="AL5" s="17">
        <v>38.8111888111888</v>
      </c>
      <c r="AM5" s="17">
        <v>9.44055944055944</v>
      </c>
      <c r="AN5" s="22">
        <f aca="true" t="shared" si="3" ref="AN5:AN10">SUM(AK5:AM5)</f>
        <v>99.99999999999997</v>
      </c>
      <c r="AO5" s="17">
        <v>87.28813559322035</v>
      </c>
      <c r="AP5" s="17">
        <v>5.93220338983051</v>
      </c>
      <c r="AQ5" s="17">
        <v>6.779661016949155</v>
      </c>
      <c r="AR5" s="22">
        <f aca="true" t="shared" si="4" ref="AR5:AR22">SUM(AO5:AQ5)</f>
        <v>100</v>
      </c>
    </row>
    <row r="6" spans="2:44" ht="12.75">
      <c r="B6" s="36" t="s">
        <v>539</v>
      </c>
      <c r="C6" s="36" t="s">
        <v>560</v>
      </c>
      <c r="D6" s="37" t="s">
        <v>561</v>
      </c>
      <c r="E6" s="6" t="s">
        <v>628</v>
      </c>
      <c r="F6" s="6">
        <v>145</v>
      </c>
      <c r="G6" s="17">
        <v>30.36649214659686</v>
      </c>
      <c r="H6" s="17">
        <v>4.712041884816754</v>
      </c>
      <c r="I6" s="17">
        <v>19.895287958115183</v>
      </c>
      <c r="J6" s="17">
        <v>1.9920827480526113</v>
      </c>
      <c r="K6" s="17">
        <v>8.217341335717022</v>
      </c>
      <c r="L6" s="17">
        <v>11.107390722026055</v>
      </c>
      <c r="M6" s="7">
        <v>0.5418239376598076</v>
      </c>
      <c r="N6" s="17">
        <v>1.3089005235602094</v>
      </c>
      <c r="O6" s="7">
        <v>0.5235602094240838</v>
      </c>
      <c r="P6" s="17">
        <v>1.832460732984293</v>
      </c>
      <c r="Q6" s="17">
        <v>2.094240837696335</v>
      </c>
      <c r="R6" s="17">
        <v>2.094240837696335</v>
      </c>
      <c r="S6" s="17">
        <v>1.1780104712041886</v>
      </c>
      <c r="T6" s="17">
        <v>4.18848167539267</v>
      </c>
      <c r="U6" s="17">
        <v>1.3089005235602094</v>
      </c>
      <c r="V6" s="20">
        <v>8.638743455497382</v>
      </c>
      <c r="W6" s="22">
        <f t="shared" si="0"/>
        <v>99.99999999999999</v>
      </c>
      <c r="X6" s="17">
        <v>251.35135135135135</v>
      </c>
      <c r="Y6" s="17">
        <v>116.25</v>
      </c>
      <c r="Z6" s="23">
        <v>0</v>
      </c>
      <c r="AA6" s="17">
        <v>80.85106382978722</v>
      </c>
      <c r="AB6" s="17"/>
      <c r="AC6" s="17">
        <v>33.720930232558146</v>
      </c>
      <c r="AD6" s="17">
        <v>27.32558139534884</v>
      </c>
      <c r="AE6" s="17">
        <v>38.95348837209303</v>
      </c>
      <c r="AF6" s="22">
        <f t="shared" si="1"/>
        <v>100.00000000000001</v>
      </c>
      <c r="AG6" s="17">
        <v>16.949152542372882</v>
      </c>
      <c r="AH6" s="17">
        <v>36.4406779661017</v>
      </c>
      <c r="AI6" s="17">
        <v>46.610169491525426</v>
      </c>
      <c r="AJ6" s="22">
        <f t="shared" si="2"/>
        <v>100.00000000000001</v>
      </c>
      <c r="AK6" s="17">
        <v>50.37313432835822</v>
      </c>
      <c r="AL6" s="17">
        <v>36.940298507462686</v>
      </c>
      <c r="AM6" s="17">
        <v>12.686567164179104</v>
      </c>
      <c r="AN6" s="22">
        <f t="shared" si="3"/>
        <v>100.00000000000001</v>
      </c>
      <c r="AO6" s="17">
        <v>86.40776699029126</v>
      </c>
      <c r="AP6" s="17">
        <v>3.8834951456310685</v>
      </c>
      <c r="AQ6" s="17">
        <v>9.70873786407767</v>
      </c>
      <c r="AR6" s="22">
        <f t="shared" si="4"/>
        <v>100</v>
      </c>
    </row>
    <row r="7" spans="2:44" ht="12.75">
      <c r="B7" s="36" t="s">
        <v>539</v>
      </c>
      <c r="C7" s="36" t="s">
        <v>564</v>
      </c>
      <c r="D7" s="37" t="s">
        <v>565</v>
      </c>
      <c r="E7" s="6" t="s">
        <v>249</v>
      </c>
      <c r="F7" s="6">
        <v>180</v>
      </c>
      <c r="G7" s="17">
        <v>32.02614379084967</v>
      </c>
      <c r="H7" s="17">
        <v>2.8944911297852474</v>
      </c>
      <c r="I7" s="17">
        <v>11.017740429505137</v>
      </c>
      <c r="J7" s="17">
        <v>1.3111627629775315</v>
      </c>
      <c r="K7" s="17">
        <v>14.094999702008463</v>
      </c>
      <c r="L7" s="17">
        <v>14.349376114081997</v>
      </c>
      <c r="M7" s="17">
        <v>1.7570664629488157</v>
      </c>
      <c r="N7" s="17">
        <v>4.761904761904762</v>
      </c>
      <c r="O7" s="17">
        <v>1.2605042016806722</v>
      </c>
      <c r="P7" s="17">
        <v>0.5602240896358543</v>
      </c>
      <c r="Q7" s="17">
        <v>0.8403361344537815</v>
      </c>
      <c r="R7" s="17">
        <v>1.8207282913165268</v>
      </c>
      <c r="S7" s="17">
        <v>1.5406162464985995</v>
      </c>
      <c r="T7" s="17">
        <v>5.88235294117647</v>
      </c>
      <c r="U7" s="17">
        <v>0.8403361344537815</v>
      </c>
      <c r="V7" s="20">
        <v>5.042016806722689</v>
      </c>
      <c r="W7" s="22">
        <f t="shared" si="0"/>
        <v>99.99999999999999</v>
      </c>
      <c r="X7" s="17">
        <v>321.73913043478274</v>
      </c>
      <c r="Y7" s="17">
        <v>91.35802469135801</v>
      </c>
      <c r="Z7" s="23">
        <v>0</v>
      </c>
      <c r="AA7" s="17">
        <v>79.19463087248322</v>
      </c>
      <c r="AB7" s="17"/>
      <c r="AC7" s="17">
        <v>34.02777777777778</v>
      </c>
      <c r="AD7" s="17">
        <v>14.781746031746035</v>
      </c>
      <c r="AE7" s="17">
        <v>51.1904761904762</v>
      </c>
      <c r="AF7" s="22">
        <f t="shared" si="1"/>
        <v>100</v>
      </c>
      <c r="AG7" s="17">
        <v>9.602649006622519</v>
      </c>
      <c r="AH7" s="17">
        <v>37.41721854304636</v>
      </c>
      <c r="AI7" s="17">
        <v>52.98013245033112</v>
      </c>
      <c r="AJ7" s="22">
        <f t="shared" si="2"/>
        <v>100</v>
      </c>
      <c r="AK7" s="17">
        <v>49.12790697674419</v>
      </c>
      <c r="AL7" s="17">
        <v>43.31395348837209</v>
      </c>
      <c r="AM7" s="17">
        <v>7.558139534883722</v>
      </c>
      <c r="AN7" s="22">
        <f t="shared" si="3"/>
        <v>100.00000000000001</v>
      </c>
      <c r="AO7" s="17">
        <v>72.78481012658227</v>
      </c>
      <c r="AP7" s="17">
        <v>5.69620253164557</v>
      </c>
      <c r="AQ7" s="17">
        <v>21.518987341772153</v>
      </c>
      <c r="AR7" s="22">
        <f t="shared" si="4"/>
        <v>100</v>
      </c>
    </row>
    <row r="8" spans="2:44" ht="12.75">
      <c r="B8" s="36" t="s">
        <v>540</v>
      </c>
      <c r="C8" s="36" t="s">
        <v>571</v>
      </c>
      <c r="D8" s="37" t="s">
        <v>572</v>
      </c>
      <c r="E8" s="6" t="s">
        <v>249</v>
      </c>
      <c r="F8" s="6">
        <v>100</v>
      </c>
      <c r="G8" s="17">
        <v>26.329787234042552</v>
      </c>
      <c r="H8" s="17">
        <v>1.8617021276595744</v>
      </c>
      <c r="I8" s="17">
        <v>7.712765957446808</v>
      </c>
      <c r="J8" s="17">
        <v>0</v>
      </c>
      <c r="K8" s="17">
        <v>1.0638297872340425</v>
      </c>
      <c r="L8" s="17">
        <v>24.773936170212764</v>
      </c>
      <c r="M8" s="17">
        <v>2.7526595744680846</v>
      </c>
      <c r="N8" s="17">
        <v>6.914893617021277</v>
      </c>
      <c r="O8" s="17">
        <v>2.7925531914893615</v>
      </c>
      <c r="P8" s="17">
        <v>7.712765957446808</v>
      </c>
      <c r="Q8" s="17">
        <v>6.117021276595745</v>
      </c>
      <c r="R8" s="17">
        <v>3.1914893617021276</v>
      </c>
      <c r="S8" s="17">
        <v>1.0638297872340425</v>
      </c>
      <c r="T8" s="17">
        <v>0.7978723404255319</v>
      </c>
      <c r="U8" s="17">
        <v>1.5957446808510638</v>
      </c>
      <c r="V8" s="20">
        <v>5.319148936170213</v>
      </c>
      <c r="W8" s="22">
        <f t="shared" si="0"/>
        <v>99.99999999999999</v>
      </c>
      <c r="X8" s="17">
        <v>193.05555555555557</v>
      </c>
      <c r="Y8" s="17">
        <v>163.52941176470588</v>
      </c>
      <c r="Z8" s="23">
        <v>2.941176470588235</v>
      </c>
      <c r="AA8" s="17">
        <v>80.55555555555556</v>
      </c>
      <c r="AB8" s="17"/>
      <c r="AC8" s="17">
        <v>28.285714285714292</v>
      </c>
      <c r="AD8" s="17">
        <v>10.285714285714286</v>
      </c>
      <c r="AE8" s="17">
        <v>61.42857142857143</v>
      </c>
      <c r="AF8" s="22">
        <f t="shared" si="1"/>
        <v>100</v>
      </c>
      <c r="AG8" s="17">
        <v>19.811320754716984</v>
      </c>
      <c r="AH8" s="17">
        <v>7.3113207547169825</v>
      </c>
      <c r="AI8" s="17">
        <v>72.87735849056605</v>
      </c>
      <c r="AJ8" s="22">
        <f t="shared" si="2"/>
        <v>100.00000000000003</v>
      </c>
      <c r="AK8" s="17">
        <v>15.813953488372096</v>
      </c>
      <c r="AL8" s="17">
        <v>60.23255813953489</v>
      </c>
      <c r="AM8" s="17">
        <v>23.95348837209303</v>
      </c>
      <c r="AN8" s="22">
        <f t="shared" si="3"/>
        <v>100.00000000000001</v>
      </c>
      <c r="AO8" s="17">
        <v>73.92857142857142</v>
      </c>
      <c r="AP8" s="17">
        <v>7.5</v>
      </c>
      <c r="AQ8" s="17">
        <v>18.571428571428577</v>
      </c>
      <c r="AR8" s="22">
        <f t="shared" si="4"/>
        <v>100</v>
      </c>
    </row>
    <row r="9" spans="2:44" ht="12.75">
      <c r="B9" s="36" t="s">
        <v>540</v>
      </c>
      <c r="C9" s="36" t="s">
        <v>575</v>
      </c>
      <c r="D9" s="37" t="s">
        <v>576</v>
      </c>
      <c r="E9" s="6" t="s">
        <v>628</v>
      </c>
      <c r="F9" s="6">
        <v>135</v>
      </c>
      <c r="G9" s="17">
        <v>24.347826086956523</v>
      </c>
      <c r="H9" s="17">
        <v>2.898550724637681</v>
      </c>
      <c r="I9" s="17">
        <v>8.985507246376812</v>
      </c>
      <c r="J9" s="17">
        <v>0</v>
      </c>
      <c r="K9" s="17">
        <v>3.188405797101449</v>
      </c>
      <c r="L9" s="17">
        <v>25.151515151515152</v>
      </c>
      <c r="M9" s="17">
        <v>4.848484848484849</v>
      </c>
      <c r="N9" s="17">
        <v>3.4782608695652173</v>
      </c>
      <c r="O9" s="17">
        <v>1.7391304347826086</v>
      </c>
      <c r="P9" s="17">
        <v>6.521739130434782</v>
      </c>
      <c r="Q9" s="7">
        <v>0.2898550724637681</v>
      </c>
      <c r="R9" s="17">
        <v>1.884057971014493</v>
      </c>
      <c r="S9" s="17">
        <v>1.5942028985507246</v>
      </c>
      <c r="T9" s="17">
        <v>6.3768115942028984</v>
      </c>
      <c r="U9" s="17">
        <v>1.7391304347826086</v>
      </c>
      <c r="V9" s="20">
        <v>6.956521739130435</v>
      </c>
      <c r="W9" s="22">
        <f t="shared" si="0"/>
        <v>99.99999999999999</v>
      </c>
      <c r="X9" s="17">
        <v>215.78947368421052</v>
      </c>
      <c r="Y9" s="17">
        <v>140.17094017094016</v>
      </c>
      <c r="Z9" s="23">
        <v>2.631578947368421</v>
      </c>
      <c r="AA9" s="17">
        <v>75.60975609756098</v>
      </c>
      <c r="AB9" s="17"/>
      <c r="AC9" s="17">
        <v>26.66666666666667</v>
      </c>
      <c r="AD9" s="17">
        <v>13.01587301587302</v>
      </c>
      <c r="AE9" s="17">
        <v>60.31746031746034</v>
      </c>
      <c r="AF9" s="22">
        <f t="shared" si="1"/>
        <v>100.00000000000003</v>
      </c>
      <c r="AG9" s="17">
        <v>14.136904761904761</v>
      </c>
      <c r="AH9" s="17">
        <v>6.845238095238095</v>
      </c>
      <c r="AI9" s="17">
        <v>79.01785714285714</v>
      </c>
      <c r="AJ9" s="22">
        <f t="shared" si="2"/>
        <v>100</v>
      </c>
      <c r="AK9" s="17">
        <v>20.789473684210524</v>
      </c>
      <c r="AL9" s="17">
        <v>60.78947368421053</v>
      </c>
      <c r="AM9" s="17">
        <v>18.421052631578945</v>
      </c>
      <c r="AN9" s="22">
        <f t="shared" si="3"/>
        <v>100</v>
      </c>
      <c r="AO9" s="17">
        <v>85.18518518518519</v>
      </c>
      <c r="AP9" s="17">
        <v>4.938271604938271</v>
      </c>
      <c r="AQ9" s="17">
        <v>9.876543209876543</v>
      </c>
      <c r="AR9" s="22">
        <f t="shared" si="4"/>
        <v>100</v>
      </c>
    </row>
    <row r="10" spans="2:44" ht="12.75">
      <c r="B10" s="36" t="s">
        <v>540</v>
      </c>
      <c r="C10" s="36" t="s">
        <v>575</v>
      </c>
      <c r="D10" s="37" t="s">
        <v>580</v>
      </c>
      <c r="E10" s="6" t="s">
        <v>249</v>
      </c>
      <c r="F10" s="6">
        <v>70</v>
      </c>
      <c r="G10" s="17">
        <v>35.199999999999996</v>
      </c>
      <c r="H10" s="17">
        <v>1.3333333333333335</v>
      </c>
      <c r="I10" s="17">
        <v>7.466666666666668</v>
      </c>
      <c r="J10" s="7">
        <v>0.26666666666666666</v>
      </c>
      <c r="K10" s="17">
        <v>0</v>
      </c>
      <c r="L10" s="17">
        <v>28.347107438016526</v>
      </c>
      <c r="M10" s="17">
        <v>4.319559228650138</v>
      </c>
      <c r="N10" s="17">
        <v>1.0666666666666667</v>
      </c>
      <c r="O10" s="17">
        <v>1.2</v>
      </c>
      <c r="P10" s="17">
        <v>4.8</v>
      </c>
      <c r="Q10" s="17">
        <v>5.333333333333334</v>
      </c>
      <c r="R10" s="17">
        <v>2.1333333333333333</v>
      </c>
      <c r="S10" s="17">
        <v>0.8</v>
      </c>
      <c r="T10" s="17">
        <v>2.666666666666667</v>
      </c>
      <c r="U10" s="17">
        <v>2.1333333333333333</v>
      </c>
      <c r="V10" s="20">
        <v>2.933333333333333</v>
      </c>
      <c r="W10" s="22">
        <f t="shared" si="0"/>
        <v>100</v>
      </c>
      <c r="X10" s="17">
        <v>186.53846153846158</v>
      </c>
      <c r="Y10" s="17">
        <v>167.2413793103448</v>
      </c>
      <c r="Z10" s="23">
        <v>0</v>
      </c>
      <c r="AA10" s="17">
        <v>84.84848484848484</v>
      </c>
      <c r="AB10" s="17"/>
      <c r="AC10" s="17">
        <v>37.07865168539326</v>
      </c>
      <c r="AD10" s="17">
        <v>9.269662921348317</v>
      </c>
      <c r="AE10" s="17">
        <v>53.65168539325843</v>
      </c>
      <c r="AF10" s="22">
        <f t="shared" si="1"/>
        <v>100.00000000000001</v>
      </c>
      <c r="AG10" s="17">
        <v>16.574585635359114</v>
      </c>
      <c r="AH10" s="17">
        <v>6.077348066298343</v>
      </c>
      <c r="AI10" s="17">
        <v>77.34806629834254</v>
      </c>
      <c r="AJ10" s="22">
        <f t="shared" si="2"/>
        <v>100</v>
      </c>
      <c r="AK10" s="17">
        <v>17.801047120418847</v>
      </c>
      <c r="AL10" s="17">
        <v>66.23036649214662</v>
      </c>
      <c r="AM10" s="17">
        <v>15.968586387434556</v>
      </c>
      <c r="AN10" s="22">
        <f t="shared" si="3"/>
        <v>100.00000000000001</v>
      </c>
      <c r="AO10" s="17">
        <v>93.51145038167937</v>
      </c>
      <c r="AP10" s="17">
        <v>3.435114503816793</v>
      </c>
      <c r="AQ10" s="17">
        <v>3.0534351145038165</v>
      </c>
      <c r="AR10" s="22">
        <f t="shared" si="4"/>
        <v>99.99999999999997</v>
      </c>
    </row>
    <row r="11" spans="2:44" ht="12.75">
      <c r="B11" s="21" t="s">
        <v>681</v>
      </c>
      <c r="C11" s="36"/>
      <c r="D11" s="37"/>
      <c r="E11" s="6"/>
      <c r="F11" s="6"/>
      <c r="G11" s="17"/>
      <c r="H11" s="17"/>
      <c r="I11" s="17"/>
      <c r="J11" s="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20"/>
      <c r="W11" s="22"/>
      <c r="X11" s="17"/>
      <c r="Y11" s="17"/>
      <c r="Z11" s="23"/>
      <c r="AA11" s="17"/>
      <c r="AB11" s="17"/>
      <c r="AC11" s="17"/>
      <c r="AD11" s="17"/>
      <c r="AE11" s="17"/>
      <c r="AF11" s="22"/>
      <c r="AG11" s="17"/>
      <c r="AH11" s="17"/>
      <c r="AI11" s="17"/>
      <c r="AJ11" s="22"/>
      <c r="AK11" s="17"/>
      <c r="AL11" s="17"/>
      <c r="AM11" s="17"/>
      <c r="AN11" s="22"/>
      <c r="AO11" s="17"/>
      <c r="AP11" s="17"/>
      <c r="AQ11" s="17"/>
      <c r="AR11" s="22"/>
    </row>
    <row r="12" spans="2:44" ht="12.75">
      <c r="B12" s="36" t="s">
        <v>581</v>
      </c>
      <c r="C12" s="36" t="s">
        <v>582</v>
      </c>
      <c r="D12" s="37" t="s">
        <v>583</v>
      </c>
      <c r="E12" s="6" t="s">
        <v>628</v>
      </c>
      <c r="F12" s="6">
        <v>305</v>
      </c>
      <c r="G12" s="17">
        <v>7.777777777777778</v>
      </c>
      <c r="H12" s="17">
        <v>1.1111111111111112</v>
      </c>
      <c r="I12" s="17">
        <v>2.5</v>
      </c>
      <c r="J12" s="7">
        <v>0.4444444444444445</v>
      </c>
      <c r="K12" s="17">
        <v>0.6666666666666667</v>
      </c>
      <c r="L12" s="17">
        <v>38.03831417624521</v>
      </c>
      <c r="M12" s="17">
        <v>2.5172413793103448</v>
      </c>
      <c r="N12" s="17">
        <v>42.5</v>
      </c>
      <c r="O12" s="17">
        <v>1.6666666666666667</v>
      </c>
      <c r="P12" s="17">
        <v>0.8333333333333334</v>
      </c>
      <c r="Q12" s="17">
        <v>0.8333333333333334</v>
      </c>
      <c r="R12" s="7">
        <v>0.2777777777777778</v>
      </c>
      <c r="S12" s="7">
        <v>0.2777777777777778</v>
      </c>
      <c r="T12" s="17">
        <v>0</v>
      </c>
      <c r="U12" s="17">
        <v>0</v>
      </c>
      <c r="V12" s="30">
        <v>0.5555555555555556</v>
      </c>
      <c r="W12" s="22">
        <f t="shared" si="0"/>
        <v>99.99999999999997</v>
      </c>
      <c r="X12" s="17">
        <v>175</v>
      </c>
      <c r="Y12" s="17">
        <v>91.30434782608695</v>
      </c>
      <c r="Z12" s="23">
        <v>0</v>
      </c>
      <c r="AA12" s="17">
        <v>69.23076923076923</v>
      </c>
      <c r="AB12" s="17"/>
      <c r="AC12" s="17">
        <v>7.8212290502793325</v>
      </c>
      <c r="AD12" s="17">
        <v>3.6312849162011185</v>
      </c>
      <c r="AE12" s="17">
        <v>88.54748603351955</v>
      </c>
      <c r="AF12" s="22">
        <f aca="true" t="shared" si="5" ref="AF12:AF22">SUM(AC12:AE12)</f>
        <v>100</v>
      </c>
      <c r="AG12" s="17">
        <v>1.577287066246057</v>
      </c>
      <c r="AH12" s="17">
        <v>1.7350157728706632</v>
      </c>
      <c r="AI12" s="17">
        <v>96.6876971608833</v>
      </c>
      <c r="AJ12" s="22">
        <f aca="true" t="shared" si="6" ref="AJ12:AJ22">SUM(AG12:AI12)</f>
        <v>100.00000000000003</v>
      </c>
      <c r="AK12" s="17">
        <v>2.523659305993692</v>
      </c>
      <c r="AL12" s="17">
        <v>94.32176656151421</v>
      </c>
      <c r="AM12" s="17">
        <v>3.154574132492114</v>
      </c>
      <c r="AN12" s="22">
        <f aca="true" t="shared" si="7" ref="AN12:AN22">SUM(AK12:AM12)</f>
        <v>100.00000000000001</v>
      </c>
      <c r="AO12" s="17">
        <v>47.868852459016395</v>
      </c>
      <c r="AP12" s="17">
        <v>1.9672131147540985</v>
      </c>
      <c r="AQ12" s="17">
        <v>50.16393442622952</v>
      </c>
      <c r="AR12" s="22">
        <f t="shared" si="4"/>
        <v>100</v>
      </c>
    </row>
    <row r="13" spans="2:44" ht="12.75">
      <c r="B13" s="36" t="s">
        <v>541</v>
      </c>
      <c r="C13" s="36" t="s">
        <v>586</v>
      </c>
      <c r="D13" s="37" t="s">
        <v>587</v>
      </c>
      <c r="E13" s="6" t="s">
        <v>628</v>
      </c>
      <c r="F13" s="6">
        <v>185</v>
      </c>
      <c r="G13" s="17">
        <v>5.571030640668524</v>
      </c>
      <c r="H13" s="17">
        <v>0</v>
      </c>
      <c r="I13" s="17">
        <v>1.392757660167131</v>
      </c>
      <c r="J13" s="17">
        <v>0</v>
      </c>
      <c r="K13" s="17">
        <v>0</v>
      </c>
      <c r="L13" s="17">
        <v>69.09764536908078</v>
      </c>
      <c r="M13" s="17">
        <v>4.3006833217270195</v>
      </c>
      <c r="N13" s="17">
        <v>12.256267409470752</v>
      </c>
      <c r="O13" s="17">
        <v>2.785515320334262</v>
      </c>
      <c r="P13" s="17">
        <v>3.7604456824512535</v>
      </c>
      <c r="Q13" s="7">
        <v>0.2785515320334262</v>
      </c>
      <c r="R13" s="7">
        <v>0.2785515320334262</v>
      </c>
      <c r="S13" s="17">
        <v>0</v>
      </c>
      <c r="T13" s="7">
        <v>0.2785515320334262</v>
      </c>
      <c r="U13" s="17">
        <v>0</v>
      </c>
      <c r="V13" s="20">
        <v>0</v>
      </c>
      <c r="W13" s="22">
        <f t="shared" si="0"/>
        <v>100.00000000000001</v>
      </c>
      <c r="X13" s="17">
        <v>150</v>
      </c>
      <c r="Y13" s="17">
        <v>73.46938775510205</v>
      </c>
      <c r="Z13" s="23">
        <v>0</v>
      </c>
      <c r="AA13" s="17">
        <v>100</v>
      </c>
      <c r="AB13" s="17"/>
      <c r="AC13" s="17">
        <v>5.571030640668523</v>
      </c>
      <c r="AD13" s="17">
        <v>1.3927576601671308</v>
      </c>
      <c r="AE13" s="17">
        <v>93.03621169916434</v>
      </c>
      <c r="AF13" s="22">
        <f t="shared" si="5"/>
        <v>100</v>
      </c>
      <c r="AG13" s="17">
        <v>2.4774774774774775</v>
      </c>
      <c r="AH13" s="17">
        <v>0.15015015015015015</v>
      </c>
      <c r="AI13" s="17">
        <v>97.37237237237237</v>
      </c>
      <c r="AJ13" s="22">
        <f t="shared" si="6"/>
        <v>100</v>
      </c>
      <c r="AK13" s="17">
        <v>0.5988023952095808</v>
      </c>
      <c r="AL13" s="17">
        <v>92.06586826347305</v>
      </c>
      <c r="AM13" s="17">
        <v>7.335329341317365</v>
      </c>
      <c r="AN13" s="22">
        <f t="shared" si="7"/>
        <v>99.99999999999999</v>
      </c>
      <c r="AO13" s="17">
        <v>82.99212598425197</v>
      </c>
      <c r="AP13" s="17">
        <v>3.149606299212599</v>
      </c>
      <c r="AQ13" s="17">
        <v>13.858267716535433</v>
      </c>
      <c r="AR13" s="22">
        <f t="shared" si="4"/>
        <v>100</v>
      </c>
    </row>
    <row r="14" spans="2:44" ht="12.75">
      <c r="B14" s="36" t="s">
        <v>541</v>
      </c>
      <c r="C14" s="36" t="s">
        <v>590</v>
      </c>
      <c r="D14" s="37" t="s">
        <v>591</v>
      </c>
      <c r="E14" s="6" t="s">
        <v>628</v>
      </c>
      <c r="F14" s="6">
        <v>102</v>
      </c>
      <c r="G14" s="17">
        <v>12.759643916913946</v>
      </c>
      <c r="H14" s="17">
        <v>0.5934718100890208</v>
      </c>
      <c r="I14" s="17">
        <v>2.967359050445104</v>
      </c>
      <c r="J14" s="17">
        <v>0</v>
      </c>
      <c r="K14" s="17">
        <v>0</v>
      </c>
      <c r="L14" s="17">
        <v>55.75617361565157</v>
      </c>
      <c r="M14" s="17">
        <v>15.757179500075445</v>
      </c>
      <c r="N14" s="17">
        <v>4.747774480712167</v>
      </c>
      <c r="O14" s="17">
        <v>3.5608308605341246</v>
      </c>
      <c r="P14" s="17">
        <v>1.1869436201780417</v>
      </c>
      <c r="Q14" s="17">
        <v>0</v>
      </c>
      <c r="R14" s="7">
        <v>0.2967359050445104</v>
      </c>
      <c r="S14" s="17">
        <v>0</v>
      </c>
      <c r="T14" s="17">
        <v>0</v>
      </c>
      <c r="U14" s="17">
        <v>0.8902077151335311</v>
      </c>
      <c r="V14" s="20">
        <v>1.483679525222552</v>
      </c>
      <c r="W14" s="22">
        <f t="shared" si="0"/>
        <v>100.00000000000001</v>
      </c>
      <c r="X14" s="17">
        <v>185.71428571428578</v>
      </c>
      <c r="Y14" s="17">
        <v>57.777777777777786</v>
      </c>
      <c r="Z14" s="23">
        <v>0</v>
      </c>
      <c r="AA14" s="17">
        <v>83.33333333333334</v>
      </c>
      <c r="AB14" s="17"/>
      <c r="AC14" s="17">
        <v>13.069908814589665</v>
      </c>
      <c r="AD14" s="17">
        <v>3.64741641337386</v>
      </c>
      <c r="AE14" s="17">
        <v>83.28267477203649</v>
      </c>
      <c r="AF14" s="22">
        <f t="shared" si="5"/>
        <v>100.00000000000001</v>
      </c>
      <c r="AG14" s="17">
        <v>1.0948905109489049</v>
      </c>
      <c r="AH14" s="17">
        <v>0</v>
      </c>
      <c r="AI14" s="17">
        <v>98.9051094890511</v>
      </c>
      <c r="AJ14" s="22">
        <f t="shared" si="6"/>
        <v>100</v>
      </c>
      <c r="AK14" s="17">
        <v>0</v>
      </c>
      <c r="AL14" s="17">
        <v>93.79562043795619</v>
      </c>
      <c r="AM14" s="17">
        <v>6.204379562043795</v>
      </c>
      <c r="AN14" s="22">
        <f t="shared" si="7"/>
        <v>99.99999999999999</v>
      </c>
      <c r="AO14" s="17">
        <v>89.59107806691449</v>
      </c>
      <c r="AP14" s="17">
        <v>4.460966542750929</v>
      </c>
      <c r="AQ14" s="17">
        <v>5.947955390334572</v>
      </c>
      <c r="AR14" s="22">
        <f t="shared" si="4"/>
        <v>99.99999999999999</v>
      </c>
    </row>
    <row r="15" spans="2:44" ht="12.75">
      <c r="B15" s="36" t="s">
        <v>541</v>
      </c>
      <c r="C15" s="36" t="s">
        <v>594</v>
      </c>
      <c r="D15" s="37" t="s">
        <v>595</v>
      </c>
      <c r="E15" s="6" t="s">
        <v>628</v>
      </c>
      <c r="F15" s="6">
        <v>160</v>
      </c>
      <c r="G15" s="17">
        <v>8.022922636103152</v>
      </c>
      <c r="H15" s="17">
        <v>0.5730659025787965</v>
      </c>
      <c r="I15" s="17">
        <v>1.146131805157593</v>
      </c>
      <c r="J15" s="17">
        <v>0</v>
      </c>
      <c r="K15" s="17">
        <v>0.5730659025787965</v>
      </c>
      <c r="L15" s="17">
        <v>61.50637766891579</v>
      </c>
      <c r="M15" s="17">
        <v>11.129725482946666</v>
      </c>
      <c r="N15" s="17">
        <v>10.028653295128938</v>
      </c>
      <c r="O15" s="17">
        <v>3.29512893982808</v>
      </c>
      <c r="P15" s="17">
        <v>1.7191977077363898</v>
      </c>
      <c r="Q15" s="17">
        <v>0.8595988538681949</v>
      </c>
      <c r="R15" s="7">
        <v>0.28653295128939826</v>
      </c>
      <c r="S15" s="17">
        <v>0</v>
      </c>
      <c r="T15" s="7">
        <v>0.28653295128939826</v>
      </c>
      <c r="U15" s="7">
        <v>0.28653295128939826</v>
      </c>
      <c r="V15" s="30">
        <v>0.28653295128939826</v>
      </c>
      <c r="W15" s="22">
        <f t="shared" si="0"/>
        <v>99.99999999999999</v>
      </c>
      <c r="X15" s="17">
        <v>200</v>
      </c>
      <c r="Y15" s="17">
        <v>74.57627118644068</v>
      </c>
      <c r="Z15" s="23">
        <v>0</v>
      </c>
      <c r="AA15" s="17">
        <v>66.66666666666666</v>
      </c>
      <c r="AB15" s="17"/>
      <c r="AC15" s="17">
        <v>8.069164265129684</v>
      </c>
      <c r="AD15" s="17">
        <v>1.729106628242075</v>
      </c>
      <c r="AE15" s="17">
        <v>90.20172910662824</v>
      </c>
      <c r="AF15" s="22">
        <f t="shared" si="5"/>
        <v>100</v>
      </c>
      <c r="AG15" s="17">
        <v>1.7628205128205134</v>
      </c>
      <c r="AH15" s="17">
        <v>1.1217948717948723</v>
      </c>
      <c r="AI15" s="17">
        <v>97.11538461538463</v>
      </c>
      <c r="AJ15" s="22">
        <f t="shared" si="6"/>
        <v>100.00000000000001</v>
      </c>
      <c r="AK15" s="17">
        <v>1.9169329073482435</v>
      </c>
      <c r="AL15" s="17">
        <v>92.17252396166135</v>
      </c>
      <c r="AM15" s="17">
        <v>5.910543130990418</v>
      </c>
      <c r="AN15" s="22">
        <f t="shared" si="7"/>
        <v>100.00000000000001</v>
      </c>
      <c r="AO15" s="17">
        <v>84.50000000000001</v>
      </c>
      <c r="AP15" s="17">
        <v>3.833333333333334</v>
      </c>
      <c r="AQ15" s="17">
        <v>11.666666666666668</v>
      </c>
      <c r="AR15" s="22">
        <f t="shared" si="4"/>
        <v>100.00000000000001</v>
      </c>
    </row>
    <row r="16" spans="2:44" ht="12.75">
      <c r="B16" s="36" t="s">
        <v>541</v>
      </c>
      <c r="C16" s="36" t="s">
        <v>598</v>
      </c>
      <c r="D16" s="37" t="s">
        <v>599</v>
      </c>
      <c r="E16" s="6" t="s">
        <v>628</v>
      </c>
      <c r="F16" s="6">
        <v>112</v>
      </c>
      <c r="G16" s="17">
        <v>9.411764705882353</v>
      </c>
      <c r="H16" s="17">
        <v>1.1764705882352942</v>
      </c>
      <c r="I16" s="17">
        <v>2.941176470588235</v>
      </c>
      <c r="J16" s="17">
        <v>0</v>
      </c>
      <c r="K16" s="7">
        <v>0.29411764705882354</v>
      </c>
      <c r="L16" s="17">
        <v>57.44004039383994</v>
      </c>
      <c r="M16" s="17">
        <v>12.265841959101238</v>
      </c>
      <c r="N16" s="17">
        <v>7.0588235294117645</v>
      </c>
      <c r="O16" s="17">
        <v>5</v>
      </c>
      <c r="P16" s="17">
        <v>2.6470588235294117</v>
      </c>
      <c r="Q16" s="7">
        <v>0.29411764705882354</v>
      </c>
      <c r="R16" s="17">
        <v>0</v>
      </c>
      <c r="S16" s="17">
        <v>0</v>
      </c>
      <c r="T16" s="17">
        <v>0</v>
      </c>
      <c r="U16" s="17">
        <v>0</v>
      </c>
      <c r="V16" s="20">
        <v>1.4705882352941175</v>
      </c>
      <c r="W16" s="22">
        <f t="shared" si="0"/>
        <v>100</v>
      </c>
      <c r="X16" s="17">
        <v>163.63636363636363</v>
      </c>
      <c r="Y16" s="17">
        <v>53.731343283582085</v>
      </c>
      <c r="Z16" s="23">
        <v>8.333333333333332</v>
      </c>
      <c r="AA16" s="17">
        <v>71.42857142857143</v>
      </c>
      <c r="AB16" s="17"/>
      <c r="AC16" s="17">
        <v>9.55223880597015</v>
      </c>
      <c r="AD16" s="17">
        <v>4.17910447761194</v>
      </c>
      <c r="AE16" s="17">
        <v>86.26865671641791</v>
      </c>
      <c r="AF16" s="22">
        <f t="shared" si="5"/>
        <v>100</v>
      </c>
      <c r="AG16" s="17">
        <v>1.7301038062283736</v>
      </c>
      <c r="AH16" s="17">
        <v>0.5190311418685121</v>
      </c>
      <c r="AI16" s="17">
        <v>97.75086505190313</v>
      </c>
      <c r="AJ16" s="22">
        <f t="shared" si="6"/>
        <v>100.00000000000001</v>
      </c>
      <c r="AK16" s="17">
        <v>0.6920415224913495</v>
      </c>
      <c r="AL16" s="17">
        <v>90.31141868512113</v>
      </c>
      <c r="AM16" s="17">
        <v>8.996539792387543</v>
      </c>
      <c r="AN16" s="22">
        <f t="shared" si="7"/>
        <v>100.00000000000001</v>
      </c>
      <c r="AO16" s="17">
        <v>85.25179856115108</v>
      </c>
      <c r="AP16" s="17">
        <v>6.115107913669063</v>
      </c>
      <c r="AQ16" s="17">
        <v>8.633093525179854</v>
      </c>
      <c r="AR16" s="22">
        <f t="shared" si="4"/>
        <v>100</v>
      </c>
    </row>
    <row r="17" spans="2:44" ht="12.75">
      <c r="B17" s="36" t="s">
        <v>541</v>
      </c>
      <c r="C17" s="36" t="s">
        <v>602</v>
      </c>
      <c r="D17" s="37" t="s">
        <v>603</v>
      </c>
      <c r="E17" s="6" t="s">
        <v>628</v>
      </c>
      <c r="F17" s="6">
        <v>150</v>
      </c>
      <c r="G17" s="17">
        <v>11.174785100286533</v>
      </c>
      <c r="H17" s="17">
        <v>1.146131805157593</v>
      </c>
      <c r="I17" s="17">
        <v>2.865329512893983</v>
      </c>
      <c r="J17" s="7">
        <v>0.14326647564469913</v>
      </c>
      <c r="K17" s="7">
        <v>0.14326647564469913</v>
      </c>
      <c r="L17" s="17">
        <v>56.535155389023586</v>
      </c>
      <c r="M17" s="17">
        <v>13.0923517743002</v>
      </c>
      <c r="N17" s="17">
        <v>6.59025787965616</v>
      </c>
      <c r="O17" s="17">
        <v>6.017191977077363</v>
      </c>
      <c r="P17" s="17">
        <v>1.4326647564469914</v>
      </c>
      <c r="Q17" s="17">
        <v>0</v>
      </c>
      <c r="R17" s="7">
        <v>0.28653295128939826</v>
      </c>
      <c r="S17" s="17">
        <v>0</v>
      </c>
      <c r="T17" s="17">
        <v>0</v>
      </c>
      <c r="U17" s="17">
        <v>0</v>
      </c>
      <c r="V17" s="30">
        <v>0.5730659025787965</v>
      </c>
      <c r="W17" s="22">
        <f t="shared" si="0"/>
        <v>100</v>
      </c>
      <c r="X17" s="17">
        <v>200.00000000000006</v>
      </c>
      <c r="Y17" s="17">
        <v>38.35616438356164</v>
      </c>
      <c r="Z17" s="23">
        <v>8.333333333333332</v>
      </c>
      <c r="AA17" s="17">
        <v>71.42857142857143</v>
      </c>
      <c r="AB17" s="17"/>
      <c r="AC17" s="17">
        <v>11.239193083573486</v>
      </c>
      <c r="AD17" s="17">
        <v>4.034582132564841</v>
      </c>
      <c r="AE17" s="17">
        <v>84.72622478386168</v>
      </c>
      <c r="AF17" s="22">
        <f t="shared" si="5"/>
        <v>100.00000000000001</v>
      </c>
      <c r="AG17" s="17">
        <v>1.1904761904761902</v>
      </c>
      <c r="AH17" s="17">
        <v>0.3401360544217686</v>
      </c>
      <c r="AI17" s="17">
        <v>98.46938775510203</v>
      </c>
      <c r="AJ17" s="22">
        <f t="shared" si="6"/>
        <v>99.99999999999999</v>
      </c>
      <c r="AK17" s="17">
        <v>0.3401360544217686</v>
      </c>
      <c r="AL17" s="17">
        <v>90.47619047619047</v>
      </c>
      <c r="AM17" s="17">
        <v>9.183673469387752</v>
      </c>
      <c r="AN17" s="22">
        <f t="shared" si="7"/>
        <v>99.99999999999999</v>
      </c>
      <c r="AO17" s="17">
        <v>84.66898954703834</v>
      </c>
      <c r="AP17" s="17">
        <v>7.317073170731707</v>
      </c>
      <c r="AQ17" s="17">
        <v>8.013937282229964</v>
      </c>
      <c r="AR17" s="22">
        <f t="shared" si="4"/>
        <v>100</v>
      </c>
    </row>
    <row r="18" spans="2:44" ht="12.75">
      <c r="B18" s="36" t="s">
        <v>541</v>
      </c>
      <c r="C18" s="36" t="s">
        <v>606</v>
      </c>
      <c r="D18" s="37" t="s">
        <v>607</v>
      </c>
      <c r="E18" s="6" t="s">
        <v>628</v>
      </c>
      <c r="F18" s="6">
        <v>120</v>
      </c>
      <c r="G18" s="17">
        <v>19.710144927536234</v>
      </c>
      <c r="H18" s="17">
        <v>2.318840579710145</v>
      </c>
      <c r="I18" s="17">
        <v>8.695652173913043</v>
      </c>
      <c r="J18" s="17">
        <v>0</v>
      </c>
      <c r="K18" s="17">
        <v>0</v>
      </c>
      <c r="L18" s="17">
        <v>42.03652509005613</v>
      </c>
      <c r="M18" s="17">
        <v>10.282315489654017</v>
      </c>
      <c r="N18" s="17">
        <v>4.9275362318840585</v>
      </c>
      <c r="O18" s="17">
        <v>3.1884057971014492</v>
      </c>
      <c r="P18" s="17">
        <v>5.072463768115942</v>
      </c>
      <c r="Q18" s="17">
        <v>0</v>
      </c>
      <c r="R18" s="17">
        <v>0</v>
      </c>
      <c r="S18" s="7">
        <v>0.2898550724637681</v>
      </c>
      <c r="T18" s="17">
        <v>0.5797101449275363</v>
      </c>
      <c r="U18" s="7">
        <v>0.2898550724637681</v>
      </c>
      <c r="V18" s="20">
        <v>2.608695652173913</v>
      </c>
      <c r="W18" s="22">
        <f t="shared" si="0"/>
        <v>99.99999999999999</v>
      </c>
      <c r="X18" s="17">
        <v>186.36363636363635</v>
      </c>
      <c r="Y18" s="17">
        <v>110.81081081081082</v>
      </c>
      <c r="Z18" s="23">
        <v>0</v>
      </c>
      <c r="AA18" s="17">
        <v>78.94736842105263</v>
      </c>
      <c r="AB18" s="17"/>
      <c r="AC18" s="17">
        <v>20.298507462686572</v>
      </c>
      <c r="AD18" s="17">
        <v>11.343283582089551</v>
      </c>
      <c r="AE18" s="17">
        <v>68.35820895522387</v>
      </c>
      <c r="AF18" s="22">
        <f t="shared" si="5"/>
        <v>100</v>
      </c>
      <c r="AG18" s="17">
        <v>4.295154185022026</v>
      </c>
      <c r="AH18" s="17">
        <v>0</v>
      </c>
      <c r="AI18" s="17">
        <v>95.70484581497797</v>
      </c>
      <c r="AJ18" s="22">
        <f t="shared" si="6"/>
        <v>100</v>
      </c>
      <c r="AK18" s="17">
        <v>1.3100436681222711</v>
      </c>
      <c r="AL18" s="17">
        <v>86.24454148471617</v>
      </c>
      <c r="AM18" s="17">
        <v>12.445414847161572</v>
      </c>
      <c r="AN18" s="22">
        <f t="shared" si="7"/>
        <v>100.00000000000001</v>
      </c>
      <c r="AO18" s="17">
        <v>86.57074340527578</v>
      </c>
      <c r="AP18" s="17">
        <v>5.275779376498801</v>
      </c>
      <c r="AQ18" s="17">
        <v>8.15347721822542</v>
      </c>
      <c r="AR18" s="22">
        <f t="shared" si="4"/>
        <v>100</v>
      </c>
    </row>
    <row r="19" spans="2:44" ht="12.75">
      <c r="B19" s="36" t="s">
        <v>618</v>
      </c>
      <c r="C19" s="36" t="s">
        <v>619</v>
      </c>
      <c r="D19" s="37" t="s">
        <v>620</v>
      </c>
      <c r="E19" s="6" t="s">
        <v>628</v>
      </c>
      <c r="F19" s="6">
        <v>190</v>
      </c>
      <c r="G19" s="17">
        <v>9.565217391304348</v>
      </c>
      <c r="H19" s="17">
        <v>0.5797101449275363</v>
      </c>
      <c r="I19" s="17">
        <v>4.057971014492753</v>
      </c>
      <c r="J19" s="17">
        <v>0</v>
      </c>
      <c r="K19" s="7">
        <v>0.2898550724637681</v>
      </c>
      <c r="L19" s="17">
        <v>59.847891369630496</v>
      </c>
      <c r="M19" s="17">
        <v>8.992688340514427</v>
      </c>
      <c r="N19" s="17">
        <v>4.9275362318840585</v>
      </c>
      <c r="O19" s="17">
        <v>7.971014492753622</v>
      </c>
      <c r="P19" s="17">
        <v>2.608695652173913</v>
      </c>
      <c r="Q19" s="17">
        <v>0</v>
      </c>
      <c r="R19" s="7">
        <v>0.2898550724637681</v>
      </c>
      <c r="S19" s="7">
        <v>0</v>
      </c>
      <c r="T19" s="17">
        <v>0</v>
      </c>
      <c r="U19" s="17">
        <v>0</v>
      </c>
      <c r="V19" s="30">
        <v>0.8695652173913043</v>
      </c>
      <c r="W19" s="22">
        <f t="shared" si="0"/>
        <v>99.99999999999997</v>
      </c>
      <c r="X19" s="17">
        <v>153.84615384615392</v>
      </c>
      <c r="Y19" s="17">
        <v>34.18803418803419</v>
      </c>
      <c r="Z19" s="23">
        <v>0</v>
      </c>
      <c r="AA19" s="17">
        <v>87.5</v>
      </c>
      <c r="AB19" s="17"/>
      <c r="AC19" s="17">
        <v>9.649122807017546</v>
      </c>
      <c r="AD19" s="17">
        <v>4.678362573099416</v>
      </c>
      <c r="AE19" s="17">
        <v>85.67251461988305</v>
      </c>
      <c r="AF19" s="22">
        <f>SUM(AC19:AE19)</f>
        <v>100</v>
      </c>
      <c r="AG19" s="17">
        <v>1.877133105802048</v>
      </c>
      <c r="AH19" s="17">
        <v>0.3412969283276451</v>
      </c>
      <c r="AI19" s="17">
        <v>97.78156996587032</v>
      </c>
      <c r="AJ19" s="22">
        <f>SUM(AG19:AI19)</f>
        <v>100.00000000000001</v>
      </c>
      <c r="AK19" s="17">
        <v>0.3412969283276451</v>
      </c>
      <c r="AL19" s="17">
        <v>86.86006825938567</v>
      </c>
      <c r="AM19" s="17">
        <v>12.798634812286688</v>
      </c>
      <c r="AN19" s="22">
        <f>SUM(AK19:AM19)</f>
        <v>100.00000000000001</v>
      </c>
      <c r="AO19" s="17">
        <v>84.21985815602837</v>
      </c>
      <c r="AP19" s="17">
        <v>9.751773049645388</v>
      </c>
      <c r="AQ19" s="17">
        <v>6.028368794326242</v>
      </c>
      <c r="AR19" s="22">
        <f>SUM(AO19:AQ19)</f>
        <v>100</v>
      </c>
    </row>
    <row r="20" spans="2:44" ht="12.75">
      <c r="B20" s="36" t="s">
        <v>623</v>
      </c>
      <c r="C20" s="36" t="s">
        <v>610</v>
      </c>
      <c r="D20" s="37" t="s">
        <v>611</v>
      </c>
      <c r="E20" s="6" t="s">
        <v>249</v>
      </c>
      <c r="F20" s="6">
        <v>260</v>
      </c>
      <c r="G20" s="17">
        <v>9.116809116809117</v>
      </c>
      <c r="H20" s="17">
        <v>0.8547008547008548</v>
      </c>
      <c r="I20" s="17">
        <v>0.8547008547008548</v>
      </c>
      <c r="J20" s="7">
        <v>0.45584045584045585</v>
      </c>
      <c r="K20" s="17">
        <v>1.8233618233618234</v>
      </c>
      <c r="L20" s="17">
        <v>46.3980463980464</v>
      </c>
      <c r="M20" s="17">
        <v>0.6105006105006104</v>
      </c>
      <c r="N20" s="17">
        <v>29.059829059829063</v>
      </c>
      <c r="O20" s="17">
        <v>8.831908831908832</v>
      </c>
      <c r="P20" s="17">
        <v>0.8547008547008548</v>
      </c>
      <c r="Q20" s="17">
        <v>0.5698005698005698</v>
      </c>
      <c r="R20" s="7">
        <v>0.2849002849002849</v>
      </c>
      <c r="S20" s="7">
        <v>0.2849002849002849</v>
      </c>
      <c r="T20" s="17">
        <v>0</v>
      </c>
      <c r="U20" s="17">
        <v>0</v>
      </c>
      <c r="V20" s="20">
        <v>0</v>
      </c>
      <c r="W20" s="22">
        <f t="shared" si="0"/>
        <v>100</v>
      </c>
      <c r="X20" s="17">
        <v>212.50000000000009</v>
      </c>
      <c r="Y20" s="17">
        <v>31.77570093457944</v>
      </c>
      <c r="Z20" s="23">
        <v>20</v>
      </c>
      <c r="AA20" s="17">
        <v>50</v>
      </c>
      <c r="AB20" s="17"/>
      <c r="AC20" s="17">
        <v>9.116809116809117</v>
      </c>
      <c r="AD20" s="17">
        <v>1.7094017094017095</v>
      </c>
      <c r="AE20" s="17">
        <v>89.17378917378917</v>
      </c>
      <c r="AF20" s="22">
        <f t="shared" si="5"/>
        <v>100</v>
      </c>
      <c r="AG20" s="17">
        <v>1.4376996805111821</v>
      </c>
      <c r="AH20" s="17">
        <v>2.8753993610223643</v>
      </c>
      <c r="AI20" s="17">
        <v>95.68690095846645</v>
      </c>
      <c r="AJ20" s="22">
        <f t="shared" si="6"/>
        <v>100</v>
      </c>
      <c r="AK20" s="17">
        <v>3.5143769968051117</v>
      </c>
      <c r="AL20" s="17">
        <v>85.3035143769968</v>
      </c>
      <c r="AM20" s="17">
        <v>11.182108626198083</v>
      </c>
      <c r="AN20" s="22">
        <f t="shared" si="7"/>
        <v>100</v>
      </c>
      <c r="AO20" s="17">
        <v>55.36912751677852</v>
      </c>
      <c r="AP20" s="17">
        <v>10.40268456375839</v>
      </c>
      <c r="AQ20" s="17">
        <v>34.22818791946309</v>
      </c>
      <c r="AR20" s="22">
        <f t="shared" si="4"/>
        <v>100</v>
      </c>
    </row>
    <row r="21" spans="2:44" ht="12.75">
      <c r="B21" s="36" t="s">
        <v>623</v>
      </c>
      <c r="C21" s="36" t="s">
        <v>610</v>
      </c>
      <c r="D21" s="37" t="s">
        <v>615</v>
      </c>
      <c r="E21" s="6" t="s">
        <v>249</v>
      </c>
      <c r="F21" s="6">
        <v>205</v>
      </c>
      <c r="G21" s="17">
        <v>9.03954802259887</v>
      </c>
      <c r="H21" s="17">
        <v>0.847457627118644</v>
      </c>
      <c r="I21" s="17">
        <v>1.4124293785310735</v>
      </c>
      <c r="J21" s="7">
        <v>0.3631961259079904</v>
      </c>
      <c r="K21" s="17">
        <v>2.179176755447942</v>
      </c>
      <c r="L21" s="17">
        <v>51.512868801004394</v>
      </c>
      <c r="M21" s="17">
        <v>1.1707470182046453</v>
      </c>
      <c r="N21" s="17">
        <v>24.293785310734464</v>
      </c>
      <c r="O21" s="17">
        <v>6.638418079096045</v>
      </c>
      <c r="P21" s="17">
        <v>0.847457627118644</v>
      </c>
      <c r="Q21" s="17">
        <v>0.5649717514124294</v>
      </c>
      <c r="R21" s="17">
        <v>0.847457627118644</v>
      </c>
      <c r="S21" s="17">
        <v>0</v>
      </c>
      <c r="T21" s="17">
        <v>0</v>
      </c>
      <c r="U21" s="17">
        <v>0</v>
      </c>
      <c r="V21" s="30">
        <v>0.2824858757062147</v>
      </c>
      <c r="W21" s="22">
        <f t="shared" si="0"/>
        <v>100</v>
      </c>
      <c r="X21" s="17">
        <v>199.99999999999983</v>
      </c>
      <c r="Y21" s="17">
        <v>38.70967741935485</v>
      </c>
      <c r="Z21" s="23">
        <v>0</v>
      </c>
      <c r="AA21" s="17">
        <v>62.5</v>
      </c>
      <c r="AB21" s="17"/>
      <c r="AC21" s="17">
        <v>9.06515580736544</v>
      </c>
      <c r="AD21" s="17">
        <v>2.26628895184136</v>
      </c>
      <c r="AE21" s="17">
        <v>88.6685552407932</v>
      </c>
      <c r="AF21" s="22">
        <f t="shared" si="5"/>
        <v>100</v>
      </c>
      <c r="AG21" s="17">
        <v>1.757188498402556</v>
      </c>
      <c r="AH21" s="17">
        <v>3.1948881789137387</v>
      </c>
      <c r="AI21" s="17">
        <v>95.04792332268372</v>
      </c>
      <c r="AJ21" s="22">
        <f t="shared" si="6"/>
        <v>100.00000000000001</v>
      </c>
      <c r="AK21" s="17">
        <v>3.514376996805112</v>
      </c>
      <c r="AL21" s="17">
        <v>87.06070287539937</v>
      </c>
      <c r="AM21" s="17">
        <v>9.424920127795525</v>
      </c>
      <c r="AN21" s="22">
        <f t="shared" si="7"/>
        <v>100.00000000000001</v>
      </c>
      <c r="AO21" s="17">
        <v>63.00675675675676</v>
      </c>
      <c r="AP21" s="17">
        <v>7.93918918918919</v>
      </c>
      <c r="AQ21" s="17">
        <v>29.054054054054056</v>
      </c>
      <c r="AR21" s="22">
        <f t="shared" si="4"/>
        <v>100</v>
      </c>
    </row>
    <row r="22" spans="2:44" ht="12.75">
      <c r="B22" s="36" t="s">
        <v>623</v>
      </c>
      <c r="C22" s="36" t="s">
        <v>610</v>
      </c>
      <c r="D22" s="37" t="s">
        <v>624</v>
      </c>
      <c r="E22" s="6" t="s">
        <v>249</v>
      </c>
      <c r="F22" s="6">
        <v>170</v>
      </c>
      <c r="G22" s="17">
        <v>8.670520231213873</v>
      </c>
      <c r="H22" s="17">
        <v>2.312138728323699</v>
      </c>
      <c r="I22" s="17">
        <v>2.312138728323699</v>
      </c>
      <c r="J22" s="7">
        <v>1.6377649325626205</v>
      </c>
      <c r="K22" s="17">
        <v>3.275529865125241</v>
      </c>
      <c r="L22" s="17">
        <v>66.52538273635331</v>
      </c>
      <c r="M22" s="17">
        <v>4.139357148039762</v>
      </c>
      <c r="N22" s="17">
        <v>5.780346820809249</v>
      </c>
      <c r="O22" s="17">
        <v>3.901734104046243</v>
      </c>
      <c r="P22" s="17">
        <v>0.5780346820809248</v>
      </c>
      <c r="Q22" s="17">
        <v>0</v>
      </c>
      <c r="R22" s="7">
        <v>0.2890173410404624</v>
      </c>
      <c r="S22" s="7">
        <v>0.2890173410404624</v>
      </c>
      <c r="T22" s="17">
        <v>0</v>
      </c>
      <c r="U22" s="17">
        <v>0</v>
      </c>
      <c r="V22" s="30">
        <v>0.2890173410404624</v>
      </c>
      <c r="W22" s="22">
        <f t="shared" si="0"/>
        <v>100</v>
      </c>
      <c r="X22" s="17" t="s">
        <v>69</v>
      </c>
      <c r="Y22" s="17">
        <v>29.411764705882348</v>
      </c>
      <c r="Z22" s="23">
        <v>6.25</v>
      </c>
      <c r="AA22" s="17">
        <v>50</v>
      </c>
      <c r="AB22" s="17"/>
      <c r="AC22" s="17">
        <v>8.695652173913043</v>
      </c>
      <c r="AD22" s="17">
        <v>4.637681159420289</v>
      </c>
      <c r="AE22" s="17">
        <v>86.66666666666669</v>
      </c>
      <c r="AF22" s="22">
        <f t="shared" si="5"/>
        <v>100.00000000000001</v>
      </c>
      <c r="AG22" s="17">
        <v>1.003344481605351</v>
      </c>
      <c r="AH22" s="17">
        <v>5.685618729096989</v>
      </c>
      <c r="AI22" s="17">
        <v>93.31103678929765</v>
      </c>
      <c r="AJ22" s="22">
        <f t="shared" si="6"/>
        <v>99.99999999999999</v>
      </c>
      <c r="AK22" s="17">
        <v>6.020066889632107</v>
      </c>
      <c r="AL22" s="17">
        <v>88.46153846153845</v>
      </c>
      <c r="AM22" s="17">
        <v>5.518394648829431</v>
      </c>
      <c r="AN22" s="22">
        <f t="shared" si="7"/>
        <v>99.99999999999999</v>
      </c>
      <c r="AO22" s="17">
        <v>87.9496402877698</v>
      </c>
      <c r="AP22" s="17">
        <v>4.856115107913669</v>
      </c>
      <c r="AQ22" s="17">
        <v>7.194244604316546</v>
      </c>
      <c r="AR22" s="22">
        <f t="shared" si="4"/>
        <v>100.00000000000001</v>
      </c>
    </row>
    <row r="23" spans="2:40" ht="12.75">
      <c r="B23" s="21" t="s">
        <v>524</v>
      </c>
      <c r="C23" s="36"/>
      <c r="D23" s="37"/>
      <c r="E23" s="6"/>
      <c r="F23" s="19"/>
      <c r="G23" s="17"/>
      <c r="H23" s="7"/>
      <c r="I23" s="1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20"/>
      <c r="W23" s="22"/>
      <c r="X23" s="17"/>
      <c r="Y23" s="17"/>
      <c r="Z23" s="23"/>
      <c r="AA23" s="17"/>
      <c r="AB23" s="33"/>
      <c r="AC23" s="17"/>
      <c r="AD23" s="17"/>
      <c r="AE23" s="17"/>
      <c r="AF23" s="22"/>
      <c r="AG23" s="17"/>
      <c r="AH23" s="17"/>
      <c r="AI23" s="17"/>
      <c r="AJ23" s="22"/>
      <c r="AK23" s="17"/>
      <c r="AL23" s="17"/>
      <c r="AM23" s="17"/>
      <c r="AN23" s="22"/>
    </row>
    <row r="24" spans="2:44" ht="12.75">
      <c r="B24" s="36" t="s">
        <v>527</v>
      </c>
      <c r="C24" s="36" t="s">
        <v>629</v>
      </c>
      <c r="D24" s="37" t="s">
        <v>630</v>
      </c>
      <c r="E24" s="6" t="s">
        <v>249</v>
      </c>
      <c r="F24" s="6">
        <v>372.98551096795404</v>
      </c>
      <c r="G24" s="17">
        <v>70.36340852130326</v>
      </c>
      <c r="H24" s="17">
        <v>11.716791979949875</v>
      </c>
      <c r="I24" s="17">
        <v>13.220551378446114</v>
      </c>
      <c r="J24" s="7">
        <v>0.37593984962406013</v>
      </c>
      <c r="K24" s="17">
        <v>0</v>
      </c>
      <c r="L24" s="17">
        <v>1.6917293233082706</v>
      </c>
      <c r="M24" s="17">
        <v>0</v>
      </c>
      <c r="N24" s="17">
        <v>0</v>
      </c>
      <c r="O24" s="7">
        <v>0.37593984962406013</v>
      </c>
      <c r="P24" s="7">
        <v>0.18796992481203006</v>
      </c>
      <c r="Q24" s="17">
        <v>0</v>
      </c>
      <c r="R24" s="7">
        <v>0.28195488721804507</v>
      </c>
      <c r="S24" s="7">
        <v>0.09398496240601503</v>
      </c>
      <c r="T24" s="17">
        <v>0</v>
      </c>
      <c r="U24" s="17">
        <v>0</v>
      </c>
      <c r="V24" s="30">
        <v>1.6917293233082706</v>
      </c>
      <c r="W24" s="22">
        <f aca="true" t="shared" si="8" ref="W24:W108">SUM(G24:V24)</f>
        <v>99.99999999999999</v>
      </c>
      <c r="X24" s="17">
        <v>287.5</v>
      </c>
      <c r="Y24" s="17">
        <v>191.66666666666666</v>
      </c>
      <c r="Z24" s="23">
        <v>9.565217391304348</v>
      </c>
      <c r="AA24" s="17">
        <v>53.015075376884425</v>
      </c>
      <c r="AB24" s="33"/>
      <c r="AC24" s="17">
        <v>71.57425111536011</v>
      </c>
      <c r="AD24" s="17">
        <v>25.36647546207776</v>
      </c>
      <c r="AE24" s="17">
        <v>3.059273422562142</v>
      </c>
      <c r="AF24" s="22">
        <f aca="true" t="shared" si="9" ref="AF24:AF110">SUM(AC24:AE24)</f>
        <v>100.00000000000001</v>
      </c>
      <c r="AG24" s="17">
        <v>15.625</v>
      </c>
      <c r="AH24" s="17">
        <v>12.5</v>
      </c>
      <c r="AI24" s="17">
        <v>71.875</v>
      </c>
      <c r="AJ24" s="22">
        <f>IF(SUM(AG24:AI24)=100,SUM(AG24:AI24),"")</f>
        <v>100</v>
      </c>
      <c r="AK24" s="17">
        <v>15.625</v>
      </c>
      <c r="AL24" s="17">
        <v>56.25</v>
      </c>
      <c r="AM24" s="17">
        <v>28.125</v>
      </c>
      <c r="AN24" s="22">
        <f>IF(SUM(AK24:AM24)=100,SUM(AK24:AM24),"")</f>
        <v>100</v>
      </c>
      <c r="AO24" s="17" t="s">
        <v>69</v>
      </c>
      <c r="AP24" s="17" t="s">
        <v>69</v>
      </c>
      <c r="AQ24" s="17" t="s">
        <v>69</v>
      </c>
      <c r="AR24" s="22"/>
    </row>
    <row r="25" spans="2:44" ht="12.75">
      <c r="B25" s="36" t="s">
        <v>67</v>
      </c>
      <c r="C25" s="36" t="s">
        <v>68</v>
      </c>
      <c r="D25" s="37" t="s">
        <v>66</v>
      </c>
      <c r="E25" s="6" t="s">
        <v>249</v>
      </c>
      <c r="F25" s="6">
        <v>400</v>
      </c>
      <c r="G25" s="17">
        <v>90.80459770114942</v>
      </c>
      <c r="H25" s="17">
        <v>2.8735632183908044</v>
      </c>
      <c r="I25" s="17">
        <v>1.4367816091954022</v>
      </c>
      <c r="J25" s="17">
        <v>0</v>
      </c>
      <c r="K25" s="17">
        <v>0.5747126436781609</v>
      </c>
      <c r="L25" s="17">
        <v>2.7093596059113305</v>
      </c>
      <c r="M25" s="7">
        <v>0.45155993431855507</v>
      </c>
      <c r="N25" s="17">
        <v>0</v>
      </c>
      <c r="O25" s="17">
        <v>1.1494252873563218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20">
        <v>0</v>
      </c>
      <c r="W25" s="22">
        <f t="shared" si="8"/>
        <v>99.99999999999999</v>
      </c>
      <c r="X25" s="17" t="s">
        <v>69</v>
      </c>
      <c r="Y25" s="17">
        <v>0</v>
      </c>
      <c r="Z25" s="23">
        <v>7.142857142857142</v>
      </c>
      <c r="AA25" s="17">
        <f aca="true" t="shared" si="10" ref="AA25:AA41">IF(H25+I25&gt;3,I25/(H25+I25)*100,"n.d.")</f>
        <v>33.333333333333336</v>
      </c>
      <c r="AB25" s="33"/>
      <c r="AC25" s="17">
        <f aca="true" t="shared" si="11" ref="AC25:AC38">G25/SUM($G25:$T25)*100</f>
        <v>90.80459770114943</v>
      </c>
      <c r="AD25" s="17">
        <f aca="true" t="shared" si="12" ref="AD25:AD38">(H25+I25)/SUM($G25:$T25)*100</f>
        <v>4.310344827586207</v>
      </c>
      <c r="AE25" s="17">
        <f aca="true" t="shared" si="13" ref="AE25:AE38">SUM(J25:T25)/SUM($G25:$T25)*100</f>
        <v>4.885057471264368</v>
      </c>
      <c r="AF25" s="22">
        <f t="shared" si="9"/>
        <v>100</v>
      </c>
      <c r="AG25" s="17">
        <f aca="true" t="shared" si="14" ref="AG25:AG38">IF(AE25&gt;3,(SUM(R25:S25)+SUM(P25:Q25)/2)/SUM($J25:$S25)*100,"n.d.")</f>
        <v>0</v>
      </c>
      <c r="AH25" s="17">
        <f aca="true" t="shared" si="15" ref="AH25:AH38">IF(AE25&gt;3,(SUM(J25:K25)+Q25/2)/SUM($J25:$S25)*100,"n.d.")</f>
        <v>11.76470588235294</v>
      </c>
      <c r="AI25" s="17">
        <f aca="true" t="shared" si="16" ref="AI25:AI38">IF(AE25&gt;3,(SUM(L25:O25)+P25/2)/SUM($J25:$S25)*100,"n.d.")</f>
        <v>88.23529411764707</v>
      </c>
      <c r="AJ25" s="22">
        <f>IF(SUM(AG25:AI25)=100,SUM(AG25:AI25),"")</f>
        <v>100.00000000000001</v>
      </c>
      <c r="AK25" s="17">
        <f aca="true" t="shared" si="17" ref="AK25:AK38">IF(AE25&gt;3,(SUM(J25:K25,Q25,S25:T25)/SUM($J25:$T25)*100),"n.d.")</f>
        <v>11.76470588235294</v>
      </c>
      <c r="AL25" s="17">
        <f aca="true" t="shared" si="18" ref="AL25:AL38">IF(AE25&gt;3,(SUM(L25:M25,N25)/SUM($J25:$T25)*100),"n.d.")</f>
        <v>64.70588235294119</v>
      </c>
      <c r="AM25" s="17">
        <f aca="true" t="shared" si="19" ref="AM25:AM38">IF(AE25&gt;3,(SUM(O25,P25,R25)/SUM($J25:$T25)*100),"n.d.")</f>
        <v>23.52941176470588</v>
      </c>
      <c r="AN25" s="22">
        <f>IF(SUM(AK25:AM25)=100,SUM(AK25:AM25),"")</f>
        <v>100.00000000000001</v>
      </c>
      <c r="AO25" s="17">
        <f aca="true" t="shared" si="20" ref="AO25:AO38">IF(SUM($L25:$O25)&gt;3,SUM(L25:M25)/SUM($L25:$O25)*100,"n.d.")</f>
        <v>73.33333333333334</v>
      </c>
      <c r="AP25" s="17">
        <f aca="true" t="shared" si="21" ref="AP25:AP38">IF(SUM($L25:$O25)&gt;3,O25/SUM($L25:$O25)*100,"n.d.")</f>
        <v>26.66666666666666</v>
      </c>
      <c r="AQ25" s="17">
        <f aca="true" t="shared" si="22" ref="AQ25:AQ38">IF(SUM($L25:$O25)&gt;3,N25/SUM($L25:$O25)*100,"n.d.")</f>
        <v>0</v>
      </c>
      <c r="AR25" s="22">
        <f>IF(SUM(AO25:AQ25)=100,SUM(AO25:AQ25),"")</f>
        <v>100</v>
      </c>
    </row>
    <row r="26" spans="2:44" ht="12.75">
      <c r="B26" s="36" t="s">
        <v>88</v>
      </c>
      <c r="C26" s="36" t="s">
        <v>89</v>
      </c>
      <c r="D26" s="37" t="s">
        <v>90</v>
      </c>
      <c r="E26" s="6" t="s">
        <v>249</v>
      </c>
      <c r="F26" s="6">
        <v>325.2425823553452</v>
      </c>
      <c r="G26" s="17">
        <v>93.0939226519337</v>
      </c>
      <c r="H26" s="17">
        <v>1.1049723756906076</v>
      </c>
      <c r="I26" s="17">
        <v>0.8287292817679558</v>
      </c>
      <c r="J26" s="17">
        <v>0.5524861878453038</v>
      </c>
      <c r="K26" s="17">
        <v>0</v>
      </c>
      <c r="L26" s="17">
        <v>0.5524861878453039</v>
      </c>
      <c r="M26" s="17">
        <v>3.314917127071823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30">
        <v>0.5524861878453038</v>
      </c>
      <c r="W26" s="22">
        <f t="shared" si="8"/>
        <v>100</v>
      </c>
      <c r="X26" s="17" t="s">
        <v>69</v>
      </c>
      <c r="Y26" s="17" t="s">
        <v>69</v>
      </c>
      <c r="Z26" s="23">
        <v>14.285714285714285</v>
      </c>
      <c r="AA26" s="17" t="str">
        <f t="shared" si="10"/>
        <v>n.d.</v>
      </c>
      <c r="AB26" s="33"/>
      <c r="AC26" s="17">
        <f t="shared" si="11"/>
        <v>93.6111111111111</v>
      </c>
      <c r="AD26" s="17">
        <f t="shared" si="12"/>
        <v>1.9444444444444442</v>
      </c>
      <c r="AE26" s="17">
        <f t="shared" si="13"/>
        <v>4.444444444444444</v>
      </c>
      <c r="AF26" s="22">
        <f t="shared" si="9"/>
        <v>99.99999999999999</v>
      </c>
      <c r="AG26" s="17">
        <f t="shared" si="14"/>
        <v>0</v>
      </c>
      <c r="AH26" s="17">
        <f t="shared" si="15"/>
        <v>12.5</v>
      </c>
      <c r="AI26" s="17">
        <f t="shared" si="16"/>
        <v>87.50000000000001</v>
      </c>
      <c r="AJ26" s="22">
        <f aca="true" t="shared" si="23" ref="AJ26:AJ111">IF(SUM(AG26:AI26)=100,SUM(AG26:AI26),"")</f>
        <v>100.00000000000001</v>
      </c>
      <c r="AK26" s="17">
        <f t="shared" si="17"/>
        <v>12.5</v>
      </c>
      <c r="AL26" s="17">
        <f t="shared" si="18"/>
        <v>87.50000000000001</v>
      </c>
      <c r="AM26" s="17">
        <f t="shared" si="19"/>
        <v>0</v>
      </c>
      <c r="AN26" s="22">
        <f aca="true" t="shared" si="24" ref="AN26:AN111">IF(SUM(AK26:AM26)=100,SUM(AK26:AM26),"")</f>
        <v>100.00000000000001</v>
      </c>
      <c r="AO26" s="17">
        <f t="shared" si="20"/>
        <v>100</v>
      </c>
      <c r="AP26" s="17">
        <f t="shared" si="21"/>
        <v>0</v>
      </c>
      <c r="AQ26" s="17">
        <f t="shared" si="22"/>
        <v>0</v>
      </c>
      <c r="AR26" s="22">
        <f aca="true" t="shared" si="25" ref="AR26:AR38">IF(SUM(AO26:AQ26)=100,SUM(AO26:AQ26),"")</f>
        <v>100</v>
      </c>
    </row>
    <row r="27" spans="2:44" ht="12.75">
      <c r="B27" s="36" t="s">
        <v>49</v>
      </c>
      <c r="C27" s="36" t="s">
        <v>50</v>
      </c>
      <c r="D27" s="37" t="s">
        <v>48</v>
      </c>
      <c r="E27" s="6" t="s">
        <v>249</v>
      </c>
      <c r="F27" s="6">
        <v>625</v>
      </c>
      <c r="G27" s="17">
        <v>34.472934472934476</v>
      </c>
      <c r="H27" s="17">
        <v>1.4245014245014245</v>
      </c>
      <c r="I27" s="17">
        <v>0</v>
      </c>
      <c r="J27" s="17">
        <v>0</v>
      </c>
      <c r="K27" s="7">
        <v>0.2849002849002849</v>
      </c>
      <c r="L27" s="17">
        <v>61.396011396011396</v>
      </c>
      <c r="M27" s="17">
        <v>0</v>
      </c>
      <c r="N27" s="17">
        <v>0</v>
      </c>
      <c r="O27" s="17">
        <v>2.4216524216524213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20">
        <v>0</v>
      </c>
      <c r="W27" s="22">
        <f t="shared" si="8"/>
        <v>100</v>
      </c>
      <c r="X27" s="17" t="s">
        <v>69</v>
      </c>
      <c r="Y27" s="17">
        <v>0</v>
      </c>
      <c r="Z27" s="23">
        <v>0</v>
      </c>
      <c r="AA27" s="17" t="str">
        <f t="shared" si="10"/>
        <v>n.d.</v>
      </c>
      <c r="AB27" s="33"/>
      <c r="AC27" s="17">
        <f t="shared" si="11"/>
        <v>34.472934472934476</v>
      </c>
      <c r="AD27" s="17">
        <f t="shared" si="12"/>
        <v>1.4245014245014245</v>
      </c>
      <c r="AE27" s="17">
        <f t="shared" si="13"/>
        <v>64.1025641025641</v>
      </c>
      <c r="AF27" s="22">
        <f t="shared" si="9"/>
        <v>100</v>
      </c>
      <c r="AG27" s="17">
        <f t="shared" si="14"/>
        <v>0</v>
      </c>
      <c r="AH27" s="17">
        <f t="shared" si="15"/>
        <v>0.4444444444444444</v>
      </c>
      <c r="AI27" s="17">
        <f t="shared" si="16"/>
        <v>99.55555555555556</v>
      </c>
      <c r="AJ27" s="22">
        <f t="shared" si="23"/>
        <v>100</v>
      </c>
      <c r="AK27" s="17">
        <f t="shared" si="17"/>
        <v>0.4444444444444444</v>
      </c>
      <c r="AL27" s="17">
        <f t="shared" si="18"/>
        <v>95.77777777777777</v>
      </c>
      <c r="AM27" s="17">
        <f t="shared" si="19"/>
        <v>3.7777777777777772</v>
      </c>
      <c r="AN27" s="22">
        <f t="shared" si="24"/>
        <v>99.99999999999999</v>
      </c>
      <c r="AO27" s="17">
        <f t="shared" si="20"/>
        <v>96.20535714285715</v>
      </c>
      <c r="AP27" s="17">
        <f t="shared" si="21"/>
        <v>3.7946428571428568</v>
      </c>
      <c r="AQ27" s="17">
        <f t="shared" si="22"/>
        <v>0</v>
      </c>
      <c r="AR27" s="22">
        <f t="shared" si="25"/>
        <v>100.00000000000001</v>
      </c>
    </row>
    <row r="28" spans="2:44" ht="12.75">
      <c r="B28" s="36" t="s">
        <v>52</v>
      </c>
      <c r="C28" s="36" t="s">
        <v>52</v>
      </c>
      <c r="D28" s="37" t="s">
        <v>85</v>
      </c>
      <c r="E28" s="6" t="s">
        <v>249</v>
      </c>
      <c r="F28" s="6">
        <v>340</v>
      </c>
      <c r="G28" s="17">
        <v>83.66197183098592</v>
      </c>
      <c r="H28" s="17">
        <v>1.971830985915493</v>
      </c>
      <c r="I28" s="17">
        <v>0</v>
      </c>
      <c r="J28" s="17">
        <v>0</v>
      </c>
      <c r="K28" s="17">
        <v>0</v>
      </c>
      <c r="L28" s="17">
        <v>13.943661971830986</v>
      </c>
      <c r="M28" s="17">
        <v>0</v>
      </c>
      <c r="N28" s="17">
        <v>0</v>
      </c>
      <c r="O28" s="7">
        <v>0.42253521126760557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20">
        <v>0</v>
      </c>
      <c r="W28" s="22">
        <f t="shared" si="8"/>
        <v>100</v>
      </c>
      <c r="X28" s="17" t="s">
        <v>69</v>
      </c>
      <c r="Y28" s="17" t="s">
        <v>69</v>
      </c>
      <c r="Z28" s="23">
        <v>0</v>
      </c>
      <c r="AA28" s="17" t="str">
        <f t="shared" si="10"/>
        <v>n.d.</v>
      </c>
      <c r="AB28" s="33"/>
      <c r="AC28" s="17">
        <f t="shared" si="11"/>
        <v>83.66197183098592</v>
      </c>
      <c r="AD28" s="17">
        <f t="shared" si="12"/>
        <v>1.971830985915493</v>
      </c>
      <c r="AE28" s="17">
        <f t="shared" si="13"/>
        <v>14.366197183098592</v>
      </c>
      <c r="AF28" s="22">
        <f t="shared" si="9"/>
        <v>100</v>
      </c>
      <c r="AG28" s="17">
        <f t="shared" si="14"/>
        <v>0</v>
      </c>
      <c r="AH28" s="17">
        <f t="shared" si="15"/>
        <v>0</v>
      </c>
      <c r="AI28" s="17">
        <f t="shared" si="16"/>
        <v>100</v>
      </c>
      <c r="AJ28" s="22">
        <f t="shared" si="23"/>
        <v>100</v>
      </c>
      <c r="AK28" s="17">
        <f t="shared" si="17"/>
        <v>0</v>
      </c>
      <c r="AL28" s="17">
        <f t="shared" si="18"/>
        <v>97.05882352941177</v>
      </c>
      <c r="AM28" s="17">
        <f t="shared" si="19"/>
        <v>2.941176470588235</v>
      </c>
      <c r="AN28" s="22">
        <f t="shared" si="24"/>
        <v>100</v>
      </c>
      <c r="AO28" s="17">
        <f t="shared" si="20"/>
        <v>97.05882352941177</v>
      </c>
      <c r="AP28" s="17">
        <f t="shared" si="21"/>
        <v>2.941176470588235</v>
      </c>
      <c r="AQ28" s="17">
        <f t="shared" si="22"/>
        <v>0</v>
      </c>
      <c r="AR28" s="22">
        <f t="shared" si="25"/>
        <v>100</v>
      </c>
    </row>
    <row r="29" spans="2:44" ht="12.75">
      <c r="B29" s="36" t="s">
        <v>52</v>
      </c>
      <c r="C29" s="36" t="s">
        <v>53</v>
      </c>
      <c r="D29" s="37" t="s">
        <v>51</v>
      </c>
      <c r="E29" s="6" t="s">
        <v>249</v>
      </c>
      <c r="F29" s="6">
        <v>505.41221127658355</v>
      </c>
      <c r="G29" s="17">
        <v>54.894433781190024</v>
      </c>
      <c r="H29" s="17">
        <v>1.5355086372360844</v>
      </c>
      <c r="I29" s="17">
        <v>1.5355086372360844</v>
      </c>
      <c r="J29" s="17">
        <v>0</v>
      </c>
      <c r="K29" s="17">
        <v>0</v>
      </c>
      <c r="L29" s="17">
        <v>37.00449658926045</v>
      </c>
      <c r="M29" s="17">
        <v>4.2622980364593195</v>
      </c>
      <c r="N29" s="17">
        <v>0</v>
      </c>
      <c r="O29" s="7">
        <v>0.3838771593090211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30">
        <v>0.3838771593090211</v>
      </c>
      <c r="W29" s="22">
        <f t="shared" si="8"/>
        <v>100</v>
      </c>
      <c r="X29" s="17" t="s">
        <v>69</v>
      </c>
      <c r="Y29" s="17" t="s">
        <v>69</v>
      </c>
      <c r="Z29" s="23">
        <v>0</v>
      </c>
      <c r="AA29" s="17">
        <f t="shared" si="10"/>
        <v>50</v>
      </c>
      <c r="AB29" s="33"/>
      <c r="AC29" s="17">
        <f t="shared" si="11"/>
        <v>55.10597302504817</v>
      </c>
      <c r="AD29" s="17">
        <f t="shared" si="12"/>
        <v>3.0828516377649327</v>
      </c>
      <c r="AE29" s="17">
        <f t="shared" si="13"/>
        <v>41.8111753371869</v>
      </c>
      <c r="AF29" s="22">
        <f t="shared" si="9"/>
        <v>100</v>
      </c>
      <c r="AG29" s="17">
        <f t="shared" si="14"/>
        <v>0</v>
      </c>
      <c r="AH29" s="17">
        <f t="shared" si="15"/>
        <v>0</v>
      </c>
      <c r="AI29" s="17">
        <f t="shared" si="16"/>
        <v>100</v>
      </c>
      <c r="AJ29" s="22">
        <f t="shared" si="23"/>
        <v>100</v>
      </c>
      <c r="AK29" s="17">
        <f t="shared" si="17"/>
        <v>0</v>
      </c>
      <c r="AL29" s="17">
        <f t="shared" si="18"/>
        <v>99.07834101382488</v>
      </c>
      <c r="AM29" s="17">
        <f t="shared" si="19"/>
        <v>0.9216589861751152</v>
      </c>
      <c r="AN29" s="22">
        <f t="shared" si="24"/>
        <v>100</v>
      </c>
      <c r="AO29" s="17">
        <f t="shared" si="20"/>
        <v>99.07834101382488</v>
      </c>
      <c r="AP29" s="17">
        <f t="shared" si="21"/>
        <v>0.9216589861751152</v>
      </c>
      <c r="AQ29" s="17">
        <f t="shared" si="22"/>
        <v>0</v>
      </c>
      <c r="AR29" s="22">
        <f t="shared" si="25"/>
        <v>100</v>
      </c>
    </row>
    <row r="30" spans="2:44" ht="12.75">
      <c r="B30" s="12" t="s">
        <v>157</v>
      </c>
      <c r="C30" s="36" t="s">
        <v>158</v>
      </c>
      <c r="D30" s="37" t="s">
        <v>156</v>
      </c>
      <c r="E30" s="6" t="s">
        <v>250</v>
      </c>
      <c r="F30" s="6">
        <v>1000</v>
      </c>
      <c r="G30" s="17">
        <v>28.07486631016043</v>
      </c>
      <c r="H30" s="17">
        <v>0</v>
      </c>
      <c r="I30" s="17">
        <v>0</v>
      </c>
      <c r="J30" s="17">
        <v>0</v>
      </c>
      <c r="K30" s="17">
        <v>0</v>
      </c>
      <c r="L30" s="17">
        <v>70.45454545454545</v>
      </c>
      <c r="M30" s="17">
        <v>0</v>
      </c>
      <c r="N30" s="17">
        <v>0</v>
      </c>
      <c r="O30" s="17">
        <v>1.4705882352941175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20">
        <v>0</v>
      </c>
      <c r="W30" s="22">
        <f t="shared" si="8"/>
        <v>100</v>
      </c>
      <c r="X30" s="17" t="s">
        <v>69</v>
      </c>
      <c r="Y30" s="17">
        <v>0</v>
      </c>
      <c r="Z30" s="23" t="s">
        <v>69</v>
      </c>
      <c r="AA30" s="17" t="str">
        <f t="shared" si="10"/>
        <v>n.d.</v>
      </c>
      <c r="AB30" s="33"/>
      <c r="AC30" s="17">
        <f t="shared" si="11"/>
        <v>28.07486631016043</v>
      </c>
      <c r="AD30" s="17">
        <f t="shared" si="12"/>
        <v>0</v>
      </c>
      <c r="AE30" s="17">
        <f t="shared" si="13"/>
        <v>71.92513368983957</v>
      </c>
      <c r="AF30" s="22">
        <f t="shared" si="9"/>
        <v>100</v>
      </c>
      <c r="AG30" s="17">
        <f t="shared" si="14"/>
        <v>0</v>
      </c>
      <c r="AH30" s="17">
        <f t="shared" si="15"/>
        <v>0</v>
      </c>
      <c r="AI30" s="17">
        <f t="shared" si="16"/>
        <v>100</v>
      </c>
      <c r="AJ30" s="22">
        <f t="shared" si="23"/>
        <v>100</v>
      </c>
      <c r="AK30" s="17">
        <f t="shared" si="17"/>
        <v>0</v>
      </c>
      <c r="AL30" s="17">
        <f t="shared" si="18"/>
        <v>97.95539033457248</v>
      </c>
      <c r="AM30" s="17">
        <f t="shared" si="19"/>
        <v>2.0446096654275094</v>
      </c>
      <c r="AN30" s="22">
        <f t="shared" si="24"/>
        <v>100</v>
      </c>
      <c r="AO30" s="17">
        <f t="shared" si="20"/>
        <v>97.95539033457248</v>
      </c>
      <c r="AP30" s="17">
        <f t="shared" si="21"/>
        <v>2.0446096654275094</v>
      </c>
      <c r="AQ30" s="17">
        <f t="shared" si="22"/>
        <v>0</v>
      </c>
      <c r="AR30" s="22">
        <f t="shared" si="25"/>
        <v>100</v>
      </c>
    </row>
    <row r="31" spans="2:44" ht="12.75">
      <c r="B31" s="12" t="s">
        <v>160</v>
      </c>
      <c r="C31" s="36" t="s">
        <v>161</v>
      </c>
      <c r="D31" s="37" t="s">
        <v>159</v>
      </c>
      <c r="E31" s="6" t="s">
        <v>250</v>
      </c>
      <c r="F31" s="6">
        <v>850</v>
      </c>
      <c r="G31" s="17">
        <v>26.558265582655828</v>
      </c>
      <c r="H31" s="17">
        <v>0</v>
      </c>
      <c r="I31" s="17">
        <v>0</v>
      </c>
      <c r="J31" s="17">
        <v>0</v>
      </c>
      <c r="K31" s="17">
        <v>0</v>
      </c>
      <c r="L31" s="17">
        <v>72.08672086720867</v>
      </c>
      <c r="M31" s="17">
        <v>0</v>
      </c>
      <c r="N31" s="17">
        <v>0</v>
      </c>
      <c r="O31" s="17">
        <v>1.3550135501355014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20">
        <v>0</v>
      </c>
      <c r="W31" s="22">
        <f t="shared" si="8"/>
        <v>99.99999999999999</v>
      </c>
      <c r="X31" s="17" t="s">
        <v>69</v>
      </c>
      <c r="Y31" s="17" t="s">
        <v>69</v>
      </c>
      <c r="Z31" s="23" t="s">
        <v>69</v>
      </c>
      <c r="AA31" s="17" t="str">
        <f t="shared" si="10"/>
        <v>n.d.</v>
      </c>
      <c r="AB31" s="33"/>
      <c r="AC31" s="17">
        <f t="shared" si="11"/>
        <v>26.55826558265583</v>
      </c>
      <c r="AD31" s="17">
        <f t="shared" si="12"/>
        <v>0</v>
      </c>
      <c r="AE31" s="17">
        <f t="shared" si="13"/>
        <v>73.44173441734418</v>
      </c>
      <c r="AF31" s="22">
        <f t="shared" si="9"/>
        <v>100.00000000000001</v>
      </c>
      <c r="AG31" s="17">
        <f t="shared" si="14"/>
        <v>0</v>
      </c>
      <c r="AH31" s="17">
        <f t="shared" si="15"/>
        <v>0</v>
      </c>
      <c r="AI31" s="17">
        <f t="shared" si="16"/>
        <v>100</v>
      </c>
      <c r="AJ31" s="22">
        <f t="shared" si="23"/>
        <v>100</v>
      </c>
      <c r="AK31" s="17">
        <f t="shared" si="17"/>
        <v>0</v>
      </c>
      <c r="AL31" s="17">
        <f t="shared" si="18"/>
        <v>98.1549815498155</v>
      </c>
      <c r="AM31" s="17">
        <f t="shared" si="19"/>
        <v>1.8450184501845022</v>
      </c>
      <c r="AN31" s="22">
        <f t="shared" si="24"/>
        <v>100</v>
      </c>
      <c r="AO31" s="17">
        <f t="shared" si="20"/>
        <v>98.1549815498155</v>
      </c>
      <c r="AP31" s="17">
        <f t="shared" si="21"/>
        <v>1.8450184501845022</v>
      </c>
      <c r="AQ31" s="17">
        <f t="shared" si="22"/>
        <v>0</v>
      </c>
      <c r="AR31" s="22">
        <f t="shared" si="25"/>
        <v>100</v>
      </c>
    </row>
    <row r="32" spans="2:44" ht="12.75">
      <c r="B32" s="12" t="s">
        <v>163</v>
      </c>
      <c r="C32" s="36" t="s">
        <v>164</v>
      </c>
      <c r="D32" s="37" t="s">
        <v>162</v>
      </c>
      <c r="E32" s="6" t="s">
        <v>250</v>
      </c>
      <c r="F32" s="6">
        <v>600</v>
      </c>
      <c r="G32" s="17">
        <v>48.257372654155496</v>
      </c>
      <c r="H32" s="17">
        <v>0</v>
      </c>
      <c r="I32" s="17">
        <v>0</v>
      </c>
      <c r="J32" s="7">
        <v>0.2680965147453083</v>
      </c>
      <c r="K32" s="17">
        <v>0</v>
      </c>
      <c r="L32" s="17">
        <v>47.98927613941019</v>
      </c>
      <c r="M32" s="17">
        <v>0</v>
      </c>
      <c r="N32" s="17">
        <v>0</v>
      </c>
      <c r="O32" s="17">
        <v>3.485254691689008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20">
        <v>0</v>
      </c>
      <c r="W32" s="22">
        <f t="shared" si="8"/>
        <v>100</v>
      </c>
      <c r="X32" s="17" t="s">
        <v>69</v>
      </c>
      <c r="Y32" s="17">
        <v>0</v>
      </c>
      <c r="Z32" s="23" t="s">
        <v>69</v>
      </c>
      <c r="AA32" s="17" t="str">
        <f t="shared" si="10"/>
        <v>n.d.</v>
      </c>
      <c r="AB32" s="33"/>
      <c r="AC32" s="17">
        <f t="shared" si="11"/>
        <v>48.257372654155496</v>
      </c>
      <c r="AD32" s="17">
        <f t="shared" si="12"/>
        <v>0</v>
      </c>
      <c r="AE32" s="17">
        <f t="shared" si="13"/>
        <v>51.742627345844504</v>
      </c>
      <c r="AF32" s="22">
        <f t="shared" si="9"/>
        <v>100</v>
      </c>
      <c r="AG32" s="17">
        <f t="shared" si="14"/>
        <v>0</v>
      </c>
      <c r="AH32" s="17">
        <f t="shared" si="15"/>
        <v>0.5181347150259068</v>
      </c>
      <c r="AI32" s="17">
        <f t="shared" si="16"/>
        <v>99.48186528497409</v>
      </c>
      <c r="AJ32" s="22">
        <f t="shared" si="23"/>
        <v>100</v>
      </c>
      <c r="AK32" s="17">
        <f t="shared" si="17"/>
        <v>0.5181347150259068</v>
      </c>
      <c r="AL32" s="17">
        <f t="shared" si="18"/>
        <v>92.74611398963731</v>
      </c>
      <c r="AM32" s="17">
        <f t="shared" si="19"/>
        <v>6.7357512953367875</v>
      </c>
      <c r="AN32" s="22">
        <f t="shared" si="24"/>
        <v>100</v>
      </c>
      <c r="AO32" s="17">
        <f t="shared" si="20"/>
        <v>93.22916666666666</v>
      </c>
      <c r="AP32" s="17">
        <f t="shared" si="21"/>
        <v>6.770833333333334</v>
      </c>
      <c r="AQ32" s="17">
        <f t="shared" si="22"/>
        <v>0</v>
      </c>
      <c r="AR32" s="22">
        <f t="shared" si="25"/>
        <v>99.99999999999999</v>
      </c>
    </row>
    <row r="33" spans="2:44" ht="12.75">
      <c r="B33" s="12" t="s">
        <v>165</v>
      </c>
      <c r="C33" s="36" t="s">
        <v>164</v>
      </c>
      <c r="D33" s="37" t="s">
        <v>314</v>
      </c>
      <c r="E33" s="6" t="s">
        <v>250</v>
      </c>
      <c r="F33" s="6">
        <v>125</v>
      </c>
      <c r="G33" s="17">
        <v>74.64788732394366</v>
      </c>
      <c r="H33" s="17">
        <v>1.4084507042253522</v>
      </c>
      <c r="I33" s="17">
        <v>3.943661971830986</v>
      </c>
      <c r="J33" s="17">
        <v>0</v>
      </c>
      <c r="K33" s="17">
        <v>0</v>
      </c>
      <c r="L33" s="17">
        <v>17.73767605633803</v>
      </c>
      <c r="M33" s="17">
        <v>0.5721830985915494</v>
      </c>
      <c r="N33" s="17">
        <v>0</v>
      </c>
      <c r="O33" s="7">
        <v>0.28169014084507044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7">
        <v>0.28169014084507044</v>
      </c>
      <c r="V33" s="30">
        <v>1.1267605633802815</v>
      </c>
      <c r="W33" s="22">
        <f t="shared" si="8"/>
        <v>100.00000000000003</v>
      </c>
      <c r="X33" s="17" t="s">
        <v>69</v>
      </c>
      <c r="Y33" s="17" t="s">
        <v>69</v>
      </c>
      <c r="Z33" s="23">
        <v>10.526315789473683</v>
      </c>
      <c r="AA33" s="17">
        <f t="shared" si="10"/>
        <v>73.6842105263158</v>
      </c>
      <c r="AB33" s="33"/>
      <c r="AC33" s="17">
        <f t="shared" si="11"/>
        <v>75.7142857142857</v>
      </c>
      <c r="AD33" s="17">
        <f t="shared" si="12"/>
        <v>5.428571428571427</v>
      </c>
      <c r="AE33" s="17">
        <f t="shared" si="13"/>
        <v>18.857142857142854</v>
      </c>
      <c r="AF33" s="22">
        <f t="shared" si="9"/>
        <v>99.99999999999997</v>
      </c>
      <c r="AG33" s="17">
        <f t="shared" si="14"/>
        <v>0</v>
      </c>
      <c r="AH33" s="17">
        <f t="shared" si="15"/>
        <v>0</v>
      </c>
      <c r="AI33" s="17">
        <f t="shared" si="16"/>
        <v>100</v>
      </c>
      <c r="AJ33" s="22">
        <f t="shared" si="23"/>
        <v>100</v>
      </c>
      <c r="AK33" s="17">
        <f t="shared" si="17"/>
        <v>0</v>
      </c>
      <c r="AL33" s="17">
        <f t="shared" si="18"/>
        <v>98.48484848484847</v>
      </c>
      <c r="AM33" s="17">
        <f t="shared" si="19"/>
        <v>1.515151515151515</v>
      </c>
      <c r="AN33" s="22">
        <f t="shared" si="24"/>
        <v>99.99999999999999</v>
      </c>
      <c r="AO33" s="17">
        <f t="shared" si="20"/>
        <v>98.48484848484847</v>
      </c>
      <c r="AP33" s="17">
        <f t="shared" si="21"/>
        <v>1.515151515151515</v>
      </c>
      <c r="AQ33" s="17">
        <f t="shared" si="22"/>
        <v>0</v>
      </c>
      <c r="AR33" s="22">
        <f t="shared" si="25"/>
        <v>99.99999999999999</v>
      </c>
    </row>
    <row r="34" spans="2:44" ht="12.75">
      <c r="B34" s="36" t="s">
        <v>165</v>
      </c>
      <c r="C34" s="36" t="s">
        <v>164</v>
      </c>
      <c r="D34" s="37" t="s">
        <v>315</v>
      </c>
      <c r="E34" s="6" t="s">
        <v>249</v>
      </c>
      <c r="F34" s="6">
        <v>420</v>
      </c>
      <c r="G34" s="17">
        <v>45.96100278551532</v>
      </c>
      <c r="H34" s="17">
        <v>6.128133704735376</v>
      </c>
      <c r="I34" s="17">
        <v>8.07799442896936</v>
      </c>
      <c r="J34" s="17">
        <v>0</v>
      </c>
      <c r="K34" s="17">
        <v>0</v>
      </c>
      <c r="L34" s="17">
        <v>37.32590529247911</v>
      </c>
      <c r="M34" s="17">
        <v>1.1142061281337048</v>
      </c>
      <c r="N34" s="17">
        <v>0</v>
      </c>
      <c r="O34" s="17">
        <v>0</v>
      </c>
      <c r="P34" s="7">
        <v>0.2785515320334262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30">
        <v>1.1142061281337048</v>
      </c>
      <c r="W34" s="22">
        <f t="shared" si="8"/>
        <v>100.00000000000001</v>
      </c>
      <c r="X34" s="17" t="s">
        <v>69</v>
      </c>
      <c r="Y34" s="17" t="s">
        <v>69</v>
      </c>
      <c r="Z34" s="23">
        <v>15.555555555555555</v>
      </c>
      <c r="AA34" s="17">
        <f t="shared" si="10"/>
        <v>56.86274509803921</v>
      </c>
      <c r="AB34" s="33"/>
      <c r="AC34" s="17">
        <f t="shared" si="11"/>
        <v>46.478873239436616</v>
      </c>
      <c r="AD34" s="17">
        <f t="shared" si="12"/>
        <v>14.366197183098588</v>
      </c>
      <c r="AE34" s="17">
        <f t="shared" si="13"/>
        <v>39.154929577464785</v>
      </c>
      <c r="AF34" s="22">
        <f t="shared" si="9"/>
        <v>99.99999999999999</v>
      </c>
      <c r="AG34" s="17">
        <f t="shared" si="14"/>
        <v>0.3597122302158274</v>
      </c>
      <c r="AH34" s="17">
        <f t="shared" si="15"/>
        <v>0</v>
      </c>
      <c r="AI34" s="17">
        <f t="shared" si="16"/>
        <v>99.64028776978418</v>
      </c>
      <c r="AJ34" s="22">
        <f t="shared" si="23"/>
        <v>100.00000000000001</v>
      </c>
      <c r="AK34" s="17">
        <f t="shared" si="17"/>
        <v>0</v>
      </c>
      <c r="AL34" s="17">
        <f t="shared" si="18"/>
        <v>99.28057553956835</v>
      </c>
      <c r="AM34" s="17">
        <f t="shared" si="19"/>
        <v>0.7194244604316548</v>
      </c>
      <c r="AN34" s="22">
        <f t="shared" si="24"/>
        <v>100</v>
      </c>
      <c r="AO34" s="17">
        <f t="shared" si="20"/>
        <v>100</v>
      </c>
      <c r="AP34" s="17">
        <f t="shared" si="21"/>
        <v>0</v>
      </c>
      <c r="AQ34" s="17">
        <f t="shared" si="22"/>
        <v>0</v>
      </c>
      <c r="AR34" s="22">
        <f t="shared" si="25"/>
        <v>100</v>
      </c>
    </row>
    <row r="35" spans="2:44" ht="12.75">
      <c r="B35" s="36" t="s">
        <v>170</v>
      </c>
      <c r="C35" s="36" t="s">
        <v>281</v>
      </c>
      <c r="D35" s="37" t="s">
        <v>169</v>
      </c>
      <c r="E35" s="6" t="s">
        <v>249</v>
      </c>
      <c r="F35" s="6">
        <v>900</v>
      </c>
      <c r="G35" s="17">
        <v>97.92284866468842</v>
      </c>
      <c r="H35" s="17">
        <v>0.8902077151335311</v>
      </c>
      <c r="I35" s="17">
        <v>0</v>
      </c>
      <c r="J35" s="7">
        <v>0.1483679525222552</v>
      </c>
      <c r="K35" s="7">
        <v>0.1483679525222552</v>
      </c>
      <c r="L35" s="17">
        <v>0</v>
      </c>
      <c r="M35" s="17">
        <v>0</v>
      </c>
      <c r="N35" s="17">
        <v>0</v>
      </c>
      <c r="O35" s="17">
        <v>0.5934718100890208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30">
        <v>0.2967359050445104</v>
      </c>
      <c r="W35" s="22">
        <f t="shared" si="8"/>
        <v>99.99999999999999</v>
      </c>
      <c r="X35" s="17" t="s">
        <v>69</v>
      </c>
      <c r="Y35" s="17">
        <v>66.66666666666666</v>
      </c>
      <c r="Z35" s="23">
        <v>66.66666666666666</v>
      </c>
      <c r="AA35" s="17" t="str">
        <f t="shared" si="10"/>
        <v>n.d.</v>
      </c>
      <c r="AB35" s="33"/>
      <c r="AC35" s="17">
        <f t="shared" si="11"/>
        <v>98.21428571428572</v>
      </c>
      <c r="AD35" s="17">
        <f t="shared" si="12"/>
        <v>0.892857142857143</v>
      </c>
      <c r="AE35" s="17">
        <f t="shared" si="13"/>
        <v>0.8928571428571431</v>
      </c>
      <c r="AF35" s="22">
        <f t="shared" si="9"/>
        <v>100</v>
      </c>
      <c r="AG35" s="17" t="str">
        <f t="shared" si="14"/>
        <v>n.d.</v>
      </c>
      <c r="AH35" s="17" t="str">
        <f t="shared" si="15"/>
        <v>n.d.</v>
      </c>
      <c r="AI35" s="17" t="str">
        <f t="shared" si="16"/>
        <v>n.d.</v>
      </c>
      <c r="AJ35" s="22">
        <f t="shared" si="23"/>
      </c>
      <c r="AK35" s="17" t="str">
        <f t="shared" si="17"/>
        <v>n.d.</v>
      </c>
      <c r="AL35" s="17" t="str">
        <f t="shared" si="18"/>
        <v>n.d.</v>
      </c>
      <c r="AM35" s="17" t="str">
        <f t="shared" si="19"/>
        <v>n.d.</v>
      </c>
      <c r="AN35" s="22">
        <f t="shared" si="24"/>
      </c>
      <c r="AO35" s="17" t="str">
        <f t="shared" si="20"/>
        <v>n.d.</v>
      </c>
      <c r="AP35" s="17" t="str">
        <f t="shared" si="21"/>
        <v>n.d.</v>
      </c>
      <c r="AQ35" s="17" t="str">
        <f t="shared" si="22"/>
        <v>n.d.</v>
      </c>
      <c r="AR35" s="22">
        <f t="shared" si="25"/>
      </c>
    </row>
    <row r="36" spans="2:44" ht="12.75">
      <c r="B36" s="12" t="s">
        <v>172</v>
      </c>
      <c r="C36" s="36" t="s">
        <v>283</v>
      </c>
      <c r="D36" s="37" t="s">
        <v>171</v>
      </c>
      <c r="E36" s="6" t="s">
        <v>249</v>
      </c>
      <c r="F36" s="6">
        <v>650</v>
      </c>
      <c r="G36" s="17">
        <v>50.237416904083574</v>
      </c>
      <c r="H36" s="17">
        <v>19.183285849952515</v>
      </c>
      <c r="I36" s="17">
        <v>19.4681861348528</v>
      </c>
      <c r="J36" s="17">
        <v>0</v>
      </c>
      <c r="K36" s="17">
        <v>0.8547008547008548</v>
      </c>
      <c r="L36" s="17">
        <v>0.9971509971509972</v>
      </c>
      <c r="M36" s="17">
        <v>0</v>
      </c>
      <c r="N36" s="17">
        <v>0</v>
      </c>
      <c r="O36" s="17">
        <v>0</v>
      </c>
      <c r="P36" s="17">
        <v>2.7065527065527064</v>
      </c>
      <c r="Q36" s="17">
        <v>1.9943019943019942</v>
      </c>
      <c r="R36" s="17">
        <v>2.4216524216524213</v>
      </c>
      <c r="S36" s="7">
        <v>0.4273504273504274</v>
      </c>
      <c r="T36" s="17">
        <v>0</v>
      </c>
      <c r="U36" s="7">
        <v>0.2849002849002849</v>
      </c>
      <c r="V36" s="30">
        <v>1.4245014245014245</v>
      </c>
      <c r="W36" s="22">
        <f t="shared" si="8"/>
        <v>100.00000000000001</v>
      </c>
      <c r="X36" s="17">
        <v>250.00000000000003</v>
      </c>
      <c r="Y36" s="17">
        <v>214.2857142857143</v>
      </c>
      <c r="Z36" s="23">
        <v>25</v>
      </c>
      <c r="AA36" s="17">
        <f t="shared" si="10"/>
        <v>50.368550368550366</v>
      </c>
      <c r="AB36" s="33"/>
      <c r="AC36" s="17">
        <f t="shared" si="11"/>
        <v>51.11111111111111</v>
      </c>
      <c r="AD36" s="17">
        <f t="shared" si="12"/>
        <v>39.323671497584535</v>
      </c>
      <c r="AE36" s="17">
        <f t="shared" si="13"/>
        <v>9.565217391304348</v>
      </c>
      <c r="AF36" s="22">
        <f t="shared" si="9"/>
        <v>99.99999999999999</v>
      </c>
      <c r="AG36" s="17">
        <f t="shared" si="14"/>
        <v>55.3030303030303</v>
      </c>
      <c r="AH36" s="17">
        <f t="shared" si="15"/>
        <v>19.696969696969695</v>
      </c>
      <c r="AI36" s="17">
        <f t="shared" si="16"/>
        <v>25</v>
      </c>
      <c r="AJ36" s="22">
        <f t="shared" si="23"/>
        <v>100</v>
      </c>
      <c r="AK36" s="17">
        <f t="shared" si="17"/>
        <v>34.84848484848485</v>
      </c>
      <c r="AL36" s="17">
        <f t="shared" si="18"/>
        <v>10.606060606060606</v>
      </c>
      <c r="AM36" s="17">
        <f t="shared" si="19"/>
        <v>54.54545454545454</v>
      </c>
      <c r="AN36" s="22">
        <f t="shared" si="24"/>
        <v>100</v>
      </c>
      <c r="AO36" s="17" t="str">
        <f t="shared" si="20"/>
        <v>n.d.</v>
      </c>
      <c r="AP36" s="17" t="str">
        <f t="shared" si="21"/>
        <v>n.d.</v>
      </c>
      <c r="AQ36" s="17" t="str">
        <f t="shared" si="22"/>
        <v>n.d.</v>
      </c>
      <c r="AR36" s="22">
        <f t="shared" si="25"/>
      </c>
    </row>
    <row r="37" spans="2:44" ht="12.75">
      <c r="B37" s="36" t="s">
        <v>174</v>
      </c>
      <c r="C37" s="36" t="s">
        <v>319</v>
      </c>
      <c r="D37" s="37" t="s">
        <v>173</v>
      </c>
      <c r="E37" s="6" t="s">
        <v>249</v>
      </c>
      <c r="F37" s="6">
        <v>330</v>
      </c>
      <c r="G37" s="17">
        <v>55.342465753424655</v>
      </c>
      <c r="H37" s="17">
        <v>3.5616438356164384</v>
      </c>
      <c r="I37" s="17">
        <v>21.643835616438356</v>
      </c>
      <c r="J37" s="17">
        <v>0</v>
      </c>
      <c r="K37" s="7">
        <v>0.273972602739726</v>
      </c>
      <c r="L37" s="7">
        <v>0.547945205479452</v>
      </c>
      <c r="M37" s="17">
        <v>0</v>
      </c>
      <c r="N37" s="17">
        <v>0</v>
      </c>
      <c r="O37" s="17">
        <v>0</v>
      </c>
      <c r="P37" s="17">
        <v>1.095890410958904</v>
      </c>
      <c r="Q37" s="17">
        <v>1.36986301369863</v>
      </c>
      <c r="R37" s="17">
        <v>3.287671232876712</v>
      </c>
      <c r="S37" s="17">
        <v>1.9178082191780823</v>
      </c>
      <c r="T37" s="17">
        <v>0</v>
      </c>
      <c r="U37" s="17">
        <v>2.7397260273972606</v>
      </c>
      <c r="V37" s="30">
        <v>8.219178082191782</v>
      </c>
      <c r="W37" s="22">
        <f t="shared" si="8"/>
        <v>100</v>
      </c>
      <c r="X37" s="17">
        <v>342.5</v>
      </c>
      <c r="Y37" s="17">
        <v>334.1463414634146</v>
      </c>
      <c r="Z37" s="23">
        <v>2.73972602739726</v>
      </c>
      <c r="AA37" s="17">
        <f t="shared" si="10"/>
        <v>85.8695652173913</v>
      </c>
      <c r="AB37" s="33"/>
      <c r="AC37" s="17">
        <f t="shared" si="11"/>
        <v>62.15384615384614</v>
      </c>
      <c r="AD37" s="17">
        <f t="shared" si="12"/>
        <v>28.307692307692307</v>
      </c>
      <c r="AE37" s="17">
        <f t="shared" si="13"/>
        <v>9.538461538461537</v>
      </c>
      <c r="AF37" s="22">
        <f t="shared" si="9"/>
        <v>99.99999999999999</v>
      </c>
      <c r="AG37" s="17">
        <f t="shared" si="14"/>
        <v>75.80645161290323</v>
      </c>
      <c r="AH37" s="17">
        <f t="shared" si="15"/>
        <v>11.29032258064516</v>
      </c>
      <c r="AI37" s="17">
        <f t="shared" si="16"/>
        <v>12.903225806451612</v>
      </c>
      <c r="AJ37" s="22">
        <f t="shared" si="23"/>
        <v>100</v>
      </c>
      <c r="AK37" s="17">
        <f t="shared" si="17"/>
        <v>41.935483870967744</v>
      </c>
      <c r="AL37" s="17">
        <f t="shared" si="18"/>
        <v>6.451612903225806</v>
      </c>
      <c r="AM37" s="17">
        <f t="shared" si="19"/>
        <v>51.61290322580645</v>
      </c>
      <c r="AN37" s="22">
        <f t="shared" si="24"/>
        <v>100</v>
      </c>
      <c r="AO37" s="17" t="str">
        <f t="shared" si="20"/>
        <v>n.d.</v>
      </c>
      <c r="AP37" s="17" t="str">
        <f t="shared" si="21"/>
        <v>n.d.</v>
      </c>
      <c r="AQ37" s="17" t="str">
        <f t="shared" si="22"/>
        <v>n.d.</v>
      </c>
      <c r="AR37" s="22">
        <f t="shared" si="25"/>
      </c>
    </row>
    <row r="38" spans="2:44" ht="12.75">
      <c r="B38" s="36" t="s">
        <v>176</v>
      </c>
      <c r="C38" s="36" t="s">
        <v>176</v>
      </c>
      <c r="D38" s="37" t="s">
        <v>175</v>
      </c>
      <c r="E38" s="6" t="s">
        <v>249</v>
      </c>
      <c r="F38" s="6">
        <v>550</v>
      </c>
      <c r="G38" s="17">
        <v>87.53462603878116</v>
      </c>
      <c r="H38" s="17">
        <v>3.0470914127423825</v>
      </c>
      <c r="I38" s="17">
        <v>6.094182825484765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0.554016620498615</v>
      </c>
      <c r="Q38" s="17">
        <v>0.8310249307479225</v>
      </c>
      <c r="R38" s="17">
        <v>0.8310249307479225</v>
      </c>
      <c r="S38" s="17">
        <v>0</v>
      </c>
      <c r="T38" s="17">
        <v>0</v>
      </c>
      <c r="U38" s="17">
        <v>0.8310249307479225</v>
      </c>
      <c r="V38" s="30">
        <v>0.2770083102493075</v>
      </c>
      <c r="W38" s="22">
        <f t="shared" si="8"/>
        <v>100</v>
      </c>
      <c r="X38" s="17">
        <v>300</v>
      </c>
      <c r="Y38" s="17">
        <v>278.57142857142856</v>
      </c>
      <c r="Z38" s="23">
        <v>0</v>
      </c>
      <c r="AA38" s="17">
        <f t="shared" si="10"/>
        <v>66.66666666666666</v>
      </c>
      <c r="AB38" s="33"/>
      <c r="AC38" s="17">
        <f t="shared" si="11"/>
        <v>88.51540616246498</v>
      </c>
      <c r="AD38" s="17">
        <f t="shared" si="12"/>
        <v>9.243697478991598</v>
      </c>
      <c r="AE38" s="17">
        <f t="shared" si="13"/>
        <v>2.2408963585434174</v>
      </c>
      <c r="AF38" s="22">
        <f t="shared" si="9"/>
        <v>100</v>
      </c>
      <c r="AG38" s="17" t="str">
        <f t="shared" si="14"/>
        <v>n.d.</v>
      </c>
      <c r="AH38" s="17" t="str">
        <f t="shared" si="15"/>
        <v>n.d.</v>
      </c>
      <c r="AI38" s="17" t="str">
        <f t="shared" si="16"/>
        <v>n.d.</v>
      </c>
      <c r="AJ38" s="22">
        <f t="shared" si="23"/>
      </c>
      <c r="AK38" s="17" t="str">
        <f t="shared" si="17"/>
        <v>n.d.</v>
      </c>
      <c r="AL38" s="17" t="str">
        <f t="shared" si="18"/>
        <v>n.d.</v>
      </c>
      <c r="AM38" s="17" t="str">
        <f t="shared" si="19"/>
        <v>n.d.</v>
      </c>
      <c r="AN38" s="22">
        <f t="shared" si="24"/>
      </c>
      <c r="AO38" s="17" t="str">
        <f t="shared" si="20"/>
        <v>n.d.</v>
      </c>
      <c r="AP38" s="17" t="str">
        <f t="shared" si="21"/>
        <v>n.d.</v>
      </c>
      <c r="AQ38" s="17" t="str">
        <f t="shared" si="22"/>
        <v>n.d.</v>
      </c>
      <c r="AR38" s="22">
        <f t="shared" si="25"/>
      </c>
    </row>
    <row r="39" spans="2:44" ht="12.75">
      <c r="B39" s="21" t="s">
        <v>641</v>
      </c>
      <c r="C39" s="36"/>
      <c r="D39" s="17"/>
      <c r="E39" s="17"/>
      <c r="F39" s="6"/>
      <c r="G39" s="7"/>
      <c r="H39" s="7"/>
      <c r="I39" s="17"/>
      <c r="J39" s="7"/>
      <c r="K39" s="7"/>
      <c r="L39" s="7"/>
      <c r="M39" s="7"/>
      <c r="N39" s="7"/>
      <c r="O39" s="7"/>
      <c r="P39" s="7"/>
      <c r="Q39" s="7"/>
      <c r="R39" s="7"/>
      <c r="S39" s="7"/>
      <c r="T39" s="17"/>
      <c r="U39" s="7"/>
      <c r="V39" s="30"/>
      <c r="W39" s="22"/>
      <c r="X39" s="17"/>
      <c r="Y39" s="17"/>
      <c r="Z39" s="23"/>
      <c r="AA39" s="17"/>
      <c r="AB39" s="33"/>
      <c r="AC39" s="17"/>
      <c r="AD39" s="17"/>
      <c r="AE39" s="17"/>
      <c r="AF39" s="22"/>
      <c r="AG39" s="17"/>
      <c r="AH39" s="17"/>
      <c r="AI39" s="17"/>
      <c r="AJ39" s="22"/>
      <c r="AK39" s="17"/>
      <c r="AL39" s="17"/>
      <c r="AM39" s="17"/>
      <c r="AN39" s="22"/>
      <c r="AO39" s="17"/>
      <c r="AP39" s="17"/>
      <c r="AQ39" s="17"/>
      <c r="AR39" s="22"/>
    </row>
    <row r="40" spans="1:80" s="55" customFormat="1" ht="12.75">
      <c r="A40" s="57"/>
      <c r="B40" s="36" t="s">
        <v>528</v>
      </c>
      <c r="C40" s="36" t="s">
        <v>528</v>
      </c>
      <c r="D40" s="37" t="s">
        <v>640</v>
      </c>
      <c r="E40" s="6" t="s">
        <v>251</v>
      </c>
      <c r="F40" s="6">
        <v>315</v>
      </c>
      <c r="G40" s="7">
        <v>0.46511627906976744</v>
      </c>
      <c r="H40" s="7">
        <v>0.46511627906976744</v>
      </c>
      <c r="I40" s="17">
        <v>0</v>
      </c>
      <c r="J40" s="17">
        <v>0</v>
      </c>
      <c r="K40" s="17">
        <v>0</v>
      </c>
      <c r="L40" s="17">
        <v>93.95348837209302</v>
      </c>
      <c r="M40" s="17">
        <v>5.116279069767442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22">
        <f>SUM(G40:V40)</f>
        <v>100</v>
      </c>
      <c r="X40" s="17" t="s">
        <v>69</v>
      </c>
      <c r="Y40" s="17" t="s">
        <v>69</v>
      </c>
      <c r="Z40" s="17">
        <v>0</v>
      </c>
      <c r="AA40" s="17" t="s">
        <v>69</v>
      </c>
      <c r="AB40" s="23"/>
      <c r="AC40" s="17">
        <f aca="true" t="shared" si="26" ref="AC40:AC49">G40/SUM($G40:$T40)*100</f>
        <v>0.46511627906976744</v>
      </c>
      <c r="AD40" s="17">
        <f aca="true" t="shared" si="27" ref="AD40:AD49">(H40+I40)/SUM($G40:$T40)*100</f>
        <v>0.46511627906976744</v>
      </c>
      <c r="AE40" s="17">
        <f aca="true" t="shared" si="28" ref="AE40:AE49">SUM(J40:T40)/SUM($G40:$T40)*100</f>
        <v>99.06976744186046</v>
      </c>
      <c r="AF40" s="22">
        <f aca="true" t="shared" si="29" ref="AF40:AF49">SUM(AC40:AE40)</f>
        <v>100</v>
      </c>
      <c r="AG40" s="17">
        <f aca="true" t="shared" si="30" ref="AG40:AG49">IF(AE40&gt;3,(SUM(R40:S40)+SUM(P40:Q40)/2)/SUM($J40:$S40)*100,"n.d.")</f>
        <v>0</v>
      </c>
      <c r="AH40" s="17">
        <f aca="true" t="shared" si="31" ref="AH40:AH49">IF(AE40&gt;3,(SUM(J40:K40)+Q40/2)/SUM($J40:$S40)*100,"n.d.")</f>
        <v>0</v>
      </c>
      <c r="AI40" s="17">
        <f aca="true" t="shared" si="32" ref="AI40:AI49">IF(AE40&gt;3,(SUM(L40:O40)+P40/2)/SUM($J40:$S40)*100,"n.d.")</f>
        <v>100</v>
      </c>
      <c r="AJ40" s="22">
        <f aca="true" t="shared" si="33" ref="AJ40:AJ49">IF(SUM(AG40:AI40)=100,SUM(AG40:AI40),"")</f>
        <v>100</v>
      </c>
      <c r="AK40" s="17">
        <f aca="true" t="shared" si="34" ref="AK40:AK49">IF(AE40&gt;3,(SUM(J40:K40,Q40,S40:T40)/SUM($J40:$T40)*100),"n.d.")</f>
        <v>0</v>
      </c>
      <c r="AL40" s="17">
        <f aca="true" t="shared" si="35" ref="AL40:AL49">IF(AE40&gt;3,(SUM(L40:M40,N40)/SUM($J40:$T40)*100),"n.d.")</f>
        <v>100</v>
      </c>
      <c r="AM40" s="17">
        <f aca="true" t="shared" si="36" ref="AM40:AM49">IF(AE40&gt;3,(SUM(O40,P40,R40)/SUM($J40:$T40)*100),"n.d.")</f>
        <v>0</v>
      </c>
      <c r="AN40" s="22">
        <f aca="true" t="shared" si="37" ref="AN40:AN49">IF(SUM(AK40:AM40)=100,SUM(AK40:AM40),"")</f>
        <v>100</v>
      </c>
      <c r="AO40" s="17">
        <f aca="true" t="shared" si="38" ref="AO40:AO49">IF(SUM($L40:$O40)&gt;3,SUM(L40:M40)/SUM($L40:$O40)*100,"n.d.")</f>
        <v>100</v>
      </c>
      <c r="AP40" s="17">
        <f>IF(SUM($L40:$O40)&gt;3,N40/SUM($L40:$O40)*100,"n.d.")</f>
        <v>0</v>
      </c>
      <c r="AQ40" s="17">
        <f>IF(SUM($L40:$O40)&gt;3,O40/SUM($L40:$O40)*100,"n.d.")</f>
        <v>0</v>
      </c>
      <c r="AR40" s="22">
        <f aca="true" t="shared" si="39" ref="AR40:AR49">IF(SUM(AO40:AQ40)=100,SUM(AO40:AQ40),"")</f>
        <v>100</v>
      </c>
      <c r="AS40" s="60"/>
      <c r="AT40" s="60"/>
      <c r="AU40" s="58"/>
      <c r="AV40" s="58"/>
      <c r="AW40" s="1"/>
      <c r="AX40" s="58"/>
      <c r="AY40" s="58"/>
      <c r="AZ40" s="47"/>
      <c r="BA40" s="47"/>
      <c r="BB40" s="47"/>
      <c r="BC40" s="47"/>
      <c r="BD40" s="59"/>
      <c r="BE40" s="61"/>
      <c r="BF40" s="47"/>
      <c r="BG40" s="47"/>
      <c r="BH40" s="3"/>
      <c r="BI40" s="58"/>
      <c r="BJ40" s="1"/>
      <c r="BK40" s="1"/>
      <c r="BL40" s="1"/>
      <c r="BM40" s="1"/>
      <c r="BN40" s="58"/>
      <c r="BO40" s="58"/>
      <c r="BP40" s="58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2:44" ht="12.75">
      <c r="B41" s="12" t="s">
        <v>519</v>
      </c>
      <c r="C41" s="36" t="s">
        <v>520</v>
      </c>
      <c r="D41" s="37" t="s">
        <v>518</v>
      </c>
      <c r="E41" s="6" t="s">
        <v>251</v>
      </c>
      <c r="F41" s="6">
        <v>600</v>
      </c>
      <c r="G41" s="17">
        <v>2.955665024630542</v>
      </c>
      <c r="H41" s="17">
        <v>0</v>
      </c>
      <c r="I41" s="17">
        <v>0</v>
      </c>
      <c r="J41" s="17">
        <v>0</v>
      </c>
      <c r="K41" s="17">
        <v>0</v>
      </c>
      <c r="L41" s="17">
        <v>86.09619748713123</v>
      </c>
      <c r="M41" s="17">
        <v>4.0515857641002935</v>
      </c>
      <c r="N41" s="7">
        <v>0.49261083743842365</v>
      </c>
      <c r="O41" s="17">
        <v>6.403940886699508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20">
        <v>0</v>
      </c>
      <c r="W41" s="22">
        <f t="shared" si="8"/>
        <v>100</v>
      </c>
      <c r="X41" s="17" t="s">
        <v>69</v>
      </c>
      <c r="Y41" s="17">
        <v>0</v>
      </c>
      <c r="Z41" s="23" t="s">
        <v>69</v>
      </c>
      <c r="AA41" s="17" t="str">
        <f t="shared" si="10"/>
        <v>n.d.</v>
      </c>
      <c r="AB41" s="33"/>
      <c r="AC41" s="17">
        <f t="shared" si="26"/>
        <v>2.955665024630542</v>
      </c>
      <c r="AD41" s="17">
        <f t="shared" si="27"/>
        <v>0</v>
      </c>
      <c r="AE41" s="17">
        <f t="shared" si="28"/>
        <v>97.04433497536945</v>
      </c>
      <c r="AF41" s="22">
        <f t="shared" si="29"/>
        <v>100</v>
      </c>
      <c r="AG41" s="17">
        <f t="shared" si="30"/>
        <v>0</v>
      </c>
      <c r="AH41" s="17">
        <f t="shared" si="31"/>
        <v>0</v>
      </c>
      <c r="AI41" s="17">
        <f t="shared" si="32"/>
        <v>100</v>
      </c>
      <c r="AJ41" s="22">
        <f t="shared" si="33"/>
        <v>100</v>
      </c>
      <c r="AK41" s="17">
        <f t="shared" si="34"/>
        <v>0</v>
      </c>
      <c r="AL41" s="17">
        <f t="shared" si="35"/>
        <v>93.4010152284264</v>
      </c>
      <c r="AM41" s="17">
        <f t="shared" si="36"/>
        <v>6.598984771573606</v>
      </c>
      <c r="AN41" s="22">
        <f t="shared" si="37"/>
        <v>100.00000000000001</v>
      </c>
      <c r="AO41" s="17">
        <f t="shared" si="38"/>
        <v>92.89340101522843</v>
      </c>
      <c r="AP41" s="17">
        <f>IF(SUM($L41:$O41)&gt;3,O41/SUM($L41:$O41)*100,"n.d.")</f>
        <v>6.598984771573606</v>
      </c>
      <c r="AQ41" s="17">
        <f>IF(SUM($L41:$O41)&gt;3,N41/SUM($L41:$O41)*100,"n.d.")</f>
        <v>0.5076142131979696</v>
      </c>
      <c r="AR41" s="22">
        <f t="shared" si="39"/>
        <v>100.00000000000001</v>
      </c>
    </row>
    <row r="42" spans="2:44" ht="12.75">
      <c r="B42" s="12" t="s">
        <v>324</v>
      </c>
      <c r="C42" s="36" t="s">
        <v>325</v>
      </c>
      <c r="D42" s="37" t="s">
        <v>323</v>
      </c>
      <c r="E42" s="6" t="s">
        <v>249</v>
      </c>
      <c r="F42" s="6">
        <v>430</v>
      </c>
      <c r="G42" s="17">
        <v>10.256410256410255</v>
      </c>
      <c r="H42" s="17">
        <v>0</v>
      </c>
      <c r="I42" s="17">
        <v>0.9615384615384616</v>
      </c>
      <c r="J42" s="17">
        <v>0</v>
      </c>
      <c r="K42" s="17">
        <v>2.2435897435897436</v>
      </c>
      <c r="L42" s="17">
        <v>12.454212454212453</v>
      </c>
      <c r="M42" s="7">
        <v>0.3663003663003663</v>
      </c>
      <c r="N42" s="17">
        <v>16.98717948717949</v>
      </c>
      <c r="O42" s="17">
        <v>9.935897435897436</v>
      </c>
      <c r="P42" s="17">
        <v>18.58974358974359</v>
      </c>
      <c r="Q42" s="17">
        <v>0.641025641025641</v>
      </c>
      <c r="R42" s="17">
        <v>2.403846153846154</v>
      </c>
      <c r="S42" s="17">
        <v>3.685897435897436</v>
      </c>
      <c r="T42" s="17">
        <v>17.628205128205128</v>
      </c>
      <c r="U42" s="7">
        <v>0.32051282051282</v>
      </c>
      <c r="V42" s="30">
        <v>3.5256410256410255</v>
      </c>
      <c r="W42" s="22">
        <f t="shared" si="8"/>
        <v>99.99999999999999</v>
      </c>
      <c r="X42" s="17">
        <v>164.77272727272725</v>
      </c>
      <c r="Y42" s="17">
        <v>116.93548387096774</v>
      </c>
      <c r="Z42" s="23" t="s">
        <v>69</v>
      </c>
      <c r="AA42" s="17" t="s">
        <v>69</v>
      </c>
      <c r="AB42" s="33"/>
      <c r="AC42" s="17">
        <f t="shared" si="26"/>
        <v>10.666666666666666</v>
      </c>
      <c r="AD42" s="17">
        <f t="shared" si="27"/>
        <v>1</v>
      </c>
      <c r="AE42" s="17">
        <f t="shared" si="28"/>
        <v>88.33333333333333</v>
      </c>
      <c r="AF42" s="22">
        <f t="shared" si="29"/>
        <v>100</v>
      </c>
      <c r="AG42" s="17">
        <f t="shared" si="30"/>
        <v>23.33333333333334</v>
      </c>
      <c r="AH42" s="17">
        <f t="shared" si="31"/>
        <v>3.8095238095238093</v>
      </c>
      <c r="AI42" s="17">
        <f t="shared" si="32"/>
        <v>72.85714285714286</v>
      </c>
      <c r="AJ42" s="22">
        <f t="shared" si="33"/>
        <v>100.00000000000001</v>
      </c>
      <c r="AK42" s="17">
        <f t="shared" si="34"/>
        <v>28.49056603773585</v>
      </c>
      <c r="AL42" s="17">
        <f t="shared" si="35"/>
        <v>35.09433962264151</v>
      </c>
      <c r="AM42" s="17">
        <f t="shared" si="36"/>
        <v>36.41509433962264</v>
      </c>
      <c r="AN42" s="22">
        <f t="shared" si="37"/>
        <v>100</v>
      </c>
      <c r="AO42" s="17">
        <f t="shared" si="38"/>
        <v>32.25806451612903</v>
      </c>
      <c r="AP42" s="17">
        <f>IF(SUM($L42:$O42)&gt;3,O42/SUM($L42:$O42)*100,"n.d.")</f>
        <v>25</v>
      </c>
      <c r="AQ42" s="17">
        <f>IF(SUM($L42:$O42)&gt;3,N42/SUM($L42:$O42)*100,"n.d.")</f>
        <v>42.74193548387097</v>
      </c>
      <c r="AR42" s="22">
        <f t="shared" si="39"/>
        <v>100</v>
      </c>
    </row>
    <row r="43" spans="2:44" ht="12.75">
      <c r="B43" s="36" t="s">
        <v>327</v>
      </c>
      <c r="C43" s="36" t="s">
        <v>507</v>
      </c>
      <c r="D43" s="37" t="s">
        <v>326</v>
      </c>
      <c r="E43" s="6" t="s">
        <v>249</v>
      </c>
      <c r="F43" s="6">
        <v>230</v>
      </c>
      <c r="G43" s="17">
        <v>22.865853658536587</v>
      </c>
      <c r="H43" s="17">
        <v>3.353658536585366</v>
      </c>
      <c r="I43" s="17">
        <v>1.524390243902439</v>
      </c>
      <c r="J43" s="7">
        <v>0.1524390243902439</v>
      </c>
      <c r="K43" s="7">
        <v>0.1524390243902439</v>
      </c>
      <c r="L43" s="17">
        <v>27.406241804353524</v>
      </c>
      <c r="M43" s="17">
        <v>1.557172829792814</v>
      </c>
      <c r="N43" s="17">
        <v>3.353658536585366</v>
      </c>
      <c r="O43" s="7">
        <v>0.45731707317073167</v>
      </c>
      <c r="P43" s="17">
        <v>0</v>
      </c>
      <c r="Q43" s="7">
        <v>0.3048780487804878</v>
      </c>
      <c r="R43" s="17">
        <v>0.7621951219512195</v>
      </c>
      <c r="S43" s="17">
        <v>0.9146341463414633</v>
      </c>
      <c r="T43" s="17">
        <v>14.634146341463413</v>
      </c>
      <c r="U43" s="17">
        <v>0</v>
      </c>
      <c r="V43" s="30">
        <v>22.5609756097561</v>
      </c>
      <c r="W43" s="22">
        <f t="shared" si="8"/>
        <v>100</v>
      </c>
      <c r="X43" s="17">
        <v>270</v>
      </c>
      <c r="Y43" s="17">
        <v>216</v>
      </c>
      <c r="Z43" s="23">
        <v>31.25</v>
      </c>
      <c r="AA43" s="17">
        <v>31.25</v>
      </c>
      <c r="AB43" s="33"/>
      <c r="AC43" s="17">
        <f t="shared" si="26"/>
        <v>29.527559055118115</v>
      </c>
      <c r="AD43" s="17">
        <f t="shared" si="27"/>
        <v>6.299212598425198</v>
      </c>
      <c r="AE43" s="17">
        <f t="shared" si="28"/>
        <v>64.1732283464567</v>
      </c>
      <c r="AF43" s="22">
        <f t="shared" si="29"/>
        <v>100</v>
      </c>
      <c r="AG43" s="17">
        <f t="shared" si="30"/>
        <v>5.217391304347825</v>
      </c>
      <c r="AH43" s="17">
        <f t="shared" si="31"/>
        <v>1.3043478260869563</v>
      </c>
      <c r="AI43" s="17">
        <f t="shared" si="32"/>
        <v>93.4782608695652</v>
      </c>
      <c r="AJ43" s="22">
        <f t="shared" si="33"/>
        <v>99.99999999999999</v>
      </c>
      <c r="AK43" s="17">
        <f t="shared" si="34"/>
        <v>32.51533742331288</v>
      </c>
      <c r="AL43" s="17">
        <f t="shared" si="35"/>
        <v>65.03067484662576</v>
      </c>
      <c r="AM43" s="17">
        <f t="shared" si="36"/>
        <v>2.4539877300613497</v>
      </c>
      <c r="AN43" s="22">
        <f t="shared" si="37"/>
        <v>100</v>
      </c>
      <c r="AO43" s="17">
        <f t="shared" si="38"/>
        <v>88.3720930232558</v>
      </c>
      <c r="AP43" s="17">
        <f>IF(SUM($L43:$O43)&gt;3,O43/SUM($L43:$O43)*100,"n.d.")</f>
        <v>1.3953488372093024</v>
      </c>
      <c r="AQ43" s="17">
        <f>IF(SUM($L43:$O43)&gt;3,N43/SUM($L43:$O43)*100,"n.d.")</f>
        <v>10.232558139534884</v>
      </c>
      <c r="AR43" s="22">
        <f t="shared" si="39"/>
        <v>99.99999999999999</v>
      </c>
    </row>
    <row r="44" spans="2:44" ht="12.75">
      <c r="B44" s="36" t="s">
        <v>516</v>
      </c>
      <c r="C44" s="36" t="s">
        <v>300</v>
      </c>
      <c r="D44" s="37" t="s">
        <v>328</v>
      </c>
      <c r="E44" s="6" t="s">
        <v>249</v>
      </c>
      <c r="F44" s="6">
        <v>720</v>
      </c>
      <c r="G44" s="17">
        <v>5.639097744360902</v>
      </c>
      <c r="H44" s="17">
        <v>0</v>
      </c>
      <c r="I44" s="17">
        <v>1.1278195488721803</v>
      </c>
      <c r="J44" s="17">
        <v>0</v>
      </c>
      <c r="K44" s="7">
        <v>0</v>
      </c>
      <c r="L44" s="17">
        <v>7.951127819548873</v>
      </c>
      <c r="M44" s="17">
        <v>0.8834586466165414</v>
      </c>
      <c r="N44" s="17">
        <v>13.157894736842104</v>
      </c>
      <c r="O44" s="17">
        <v>5.451127819548872</v>
      </c>
      <c r="P44" s="17">
        <v>7.894736842105263</v>
      </c>
      <c r="Q44" s="17">
        <v>0</v>
      </c>
      <c r="R44" s="7">
        <v>0.37593984962406013</v>
      </c>
      <c r="S44" s="17">
        <v>0.7518796992481203</v>
      </c>
      <c r="T44" s="17">
        <v>49.24812030075188</v>
      </c>
      <c r="U44" s="17">
        <v>0</v>
      </c>
      <c r="V44" s="30">
        <v>7.518796992481203</v>
      </c>
      <c r="W44" s="22">
        <f t="shared" si="8"/>
        <v>99.99999999999999</v>
      </c>
      <c r="X44" s="17">
        <v>185.71428571428572</v>
      </c>
      <c r="Y44" s="17">
        <v>122.35294117647058</v>
      </c>
      <c r="Z44" s="23" t="s">
        <v>69</v>
      </c>
      <c r="AA44" s="17" t="s">
        <v>69</v>
      </c>
      <c r="AB44" s="33"/>
      <c r="AC44" s="17">
        <f t="shared" si="26"/>
        <v>6.097560975609757</v>
      </c>
      <c r="AD44" s="17">
        <f t="shared" si="27"/>
        <v>1.2195121951219512</v>
      </c>
      <c r="AE44" s="17">
        <f t="shared" si="28"/>
        <v>92.68292682926831</v>
      </c>
      <c r="AF44" s="22">
        <f t="shared" si="29"/>
        <v>100.00000000000001</v>
      </c>
      <c r="AG44" s="17">
        <f t="shared" si="30"/>
        <v>13.917525773195877</v>
      </c>
      <c r="AH44" s="17">
        <f t="shared" si="31"/>
        <v>0</v>
      </c>
      <c r="AI44" s="17">
        <f t="shared" si="32"/>
        <v>86.08247422680412</v>
      </c>
      <c r="AJ44" s="22">
        <f t="shared" si="33"/>
        <v>100</v>
      </c>
      <c r="AK44" s="17">
        <f t="shared" si="34"/>
        <v>58.33333333333333</v>
      </c>
      <c r="AL44" s="17">
        <f t="shared" si="35"/>
        <v>25.657894736842103</v>
      </c>
      <c r="AM44" s="17">
        <f t="shared" si="36"/>
        <v>16.00877192982456</v>
      </c>
      <c r="AN44" s="22">
        <f t="shared" si="37"/>
        <v>99.99999999999999</v>
      </c>
      <c r="AO44" s="17">
        <f t="shared" si="38"/>
        <v>32.19178082191781</v>
      </c>
      <c r="AP44" s="17">
        <f>IF(SUM($L44:$O44)&gt;3,O44/SUM($L44:$O44)*100,"n.d.")</f>
        <v>19.863013698630137</v>
      </c>
      <c r="AQ44" s="17">
        <f>IF(SUM($L44:$O44)&gt;3,N44/SUM($L44:$O44)*100,"n.d.")</f>
        <v>47.94520547945205</v>
      </c>
      <c r="AR44" s="22">
        <f t="shared" si="39"/>
        <v>100</v>
      </c>
    </row>
    <row r="45" spans="2:44" ht="12.75">
      <c r="B45" s="36" t="s">
        <v>330</v>
      </c>
      <c r="C45" s="36" t="s">
        <v>331</v>
      </c>
      <c r="D45" s="37" t="s">
        <v>517</v>
      </c>
      <c r="E45" s="6" t="s">
        <v>249</v>
      </c>
      <c r="F45" s="6">
        <v>360</v>
      </c>
      <c r="G45" s="17">
        <v>2.8708133971291865</v>
      </c>
      <c r="H45" s="7">
        <v>0.23923444976076555</v>
      </c>
      <c r="I45" s="17">
        <v>0.7177033492822966</v>
      </c>
      <c r="J45" s="17">
        <v>0</v>
      </c>
      <c r="K45" s="7">
        <v>0.4784688995215311</v>
      </c>
      <c r="L45" s="17">
        <v>12.727842333105489</v>
      </c>
      <c r="M45" s="7">
        <v>0.31043517885623145</v>
      </c>
      <c r="N45" s="17">
        <v>2.3923444976076556</v>
      </c>
      <c r="O45" s="17">
        <v>6.100478468899522</v>
      </c>
      <c r="P45" s="17">
        <v>1.4354066985645932</v>
      </c>
      <c r="Q45" s="17">
        <v>0.7177033492822966</v>
      </c>
      <c r="R45" s="17">
        <v>0</v>
      </c>
      <c r="S45" s="17">
        <v>1.674641148325359</v>
      </c>
      <c r="T45" s="17">
        <v>54.30622009569378</v>
      </c>
      <c r="U45" s="17">
        <v>0</v>
      </c>
      <c r="V45" s="30">
        <v>16.028708133971293</v>
      </c>
      <c r="W45" s="22">
        <f t="shared" si="8"/>
        <v>100</v>
      </c>
      <c r="X45" s="17">
        <v>249.99999999999997</v>
      </c>
      <c r="Y45" s="17">
        <v>77.66990291262135</v>
      </c>
      <c r="Z45" s="23">
        <v>0</v>
      </c>
      <c r="AA45" s="17" t="s">
        <v>69</v>
      </c>
      <c r="AB45" s="33"/>
      <c r="AC45" s="17">
        <f t="shared" si="26"/>
        <v>3.4188034188034186</v>
      </c>
      <c r="AD45" s="17">
        <f t="shared" si="27"/>
        <v>1.1396011396011396</v>
      </c>
      <c r="AE45" s="17">
        <f t="shared" si="28"/>
        <v>95.44159544159545</v>
      </c>
      <c r="AF45" s="22">
        <f t="shared" si="29"/>
        <v>100.00000000000001</v>
      </c>
      <c r="AG45" s="17">
        <f t="shared" si="30"/>
        <v>10.648148148148149</v>
      </c>
      <c r="AH45" s="17">
        <f t="shared" si="31"/>
        <v>3.2407407407407414</v>
      </c>
      <c r="AI45" s="17">
        <f t="shared" si="32"/>
        <v>86.1111111111111</v>
      </c>
      <c r="AJ45" s="22">
        <f t="shared" si="33"/>
        <v>99.99999999999999</v>
      </c>
      <c r="AK45" s="17">
        <f t="shared" si="34"/>
        <v>71.34328358208955</v>
      </c>
      <c r="AL45" s="17">
        <f t="shared" si="35"/>
        <v>19.25373134328358</v>
      </c>
      <c r="AM45" s="17">
        <f t="shared" si="36"/>
        <v>9.402985074626866</v>
      </c>
      <c r="AN45" s="22">
        <f t="shared" si="37"/>
        <v>100</v>
      </c>
      <c r="AO45" s="17">
        <f t="shared" si="38"/>
        <v>60.55555555555555</v>
      </c>
      <c r="AP45" s="17">
        <f>IF(SUM($L45:$O45)&gt;3,O45/SUM($L45:$O45)*100,"n.d.")</f>
        <v>28.33333333333334</v>
      </c>
      <c r="AQ45" s="17">
        <f>IF(SUM($L45:$O45)&gt;3,N45/SUM($L45:$O45)*100,"n.d.")</f>
        <v>11.111111111111112</v>
      </c>
      <c r="AR45" s="22">
        <f t="shared" si="39"/>
        <v>100</v>
      </c>
    </row>
    <row r="46" spans="2:44" ht="12.75">
      <c r="B46" s="36" t="s">
        <v>529</v>
      </c>
      <c r="C46" s="36" t="s">
        <v>530</v>
      </c>
      <c r="D46" s="37" t="s">
        <v>632</v>
      </c>
      <c r="E46" s="6" t="s">
        <v>249</v>
      </c>
      <c r="F46" s="6">
        <v>610.1367015180455</v>
      </c>
      <c r="G46" s="17">
        <v>0.9174311926605505</v>
      </c>
      <c r="H46" s="17">
        <v>0</v>
      </c>
      <c r="I46" s="17">
        <v>0</v>
      </c>
      <c r="J46" s="17">
        <v>0</v>
      </c>
      <c r="K46" s="7">
        <v>0.45871559633027525</v>
      </c>
      <c r="L46" s="17">
        <v>48.440366972477065</v>
      </c>
      <c r="M46" s="17">
        <v>2.9357798165137616</v>
      </c>
      <c r="N46" s="17">
        <v>4.128440366972478</v>
      </c>
      <c r="O46" s="17">
        <v>1.834862385321101</v>
      </c>
      <c r="P46" s="7">
        <v>0.45871559633027525</v>
      </c>
      <c r="Q46" s="17">
        <v>0</v>
      </c>
      <c r="R46" s="17">
        <v>0</v>
      </c>
      <c r="S46" s="17">
        <v>0</v>
      </c>
      <c r="T46" s="17">
        <v>37.61467889908257</v>
      </c>
      <c r="U46" s="17">
        <v>0</v>
      </c>
      <c r="V46" s="7">
        <v>3.2110091743119265</v>
      </c>
      <c r="W46" s="22">
        <f t="shared" si="8"/>
        <v>100</v>
      </c>
      <c r="X46" s="17" t="s">
        <v>69</v>
      </c>
      <c r="Y46" s="17" t="s">
        <v>69</v>
      </c>
      <c r="Z46" s="17" t="s">
        <v>69</v>
      </c>
      <c r="AA46" s="17" t="s">
        <v>69</v>
      </c>
      <c r="AB46" s="23"/>
      <c r="AC46" s="17">
        <f t="shared" si="26"/>
        <v>0.9478672985781991</v>
      </c>
      <c r="AD46" s="17">
        <f t="shared" si="27"/>
        <v>0</v>
      </c>
      <c r="AE46" s="17">
        <f t="shared" si="28"/>
        <v>99.0521327014218</v>
      </c>
      <c r="AF46" s="22">
        <f t="shared" si="29"/>
        <v>100</v>
      </c>
      <c r="AG46" s="17">
        <f t="shared" si="30"/>
        <v>0.39370078740157477</v>
      </c>
      <c r="AH46" s="17">
        <f t="shared" si="31"/>
        <v>0.7874015748031495</v>
      </c>
      <c r="AI46" s="17">
        <f t="shared" si="32"/>
        <v>98.81889763779527</v>
      </c>
      <c r="AJ46" s="22">
        <f t="shared" si="33"/>
        <v>100</v>
      </c>
      <c r="AK46" s="17">
        <f t="shared" si="34"/>
        <v>39.71291866028708</v>
      </c>
      <c r="AL46" s="17">
        <f t="shared" si="35"/>
        <v>57.89473684210527</v>
      </c>
      <c r="AM46" s="17">
        <f t="shared" si="36"/>
        <v>2.392344497607656</v>
      </c>
      <c r="AN46" s="22">
        <f t="shared" si="37"/>
        <v>100</v>
      </c>
      <c r="AO46" s="17">
        <f t="shared" si="38"/>
        <v>89.60000000000001</v>
      </c>
      <c r="AP46" s="17">
        <f aca="true" t="shared" si="40" ref="AP46:AQ49">IF(SUM($L46:$O46)&gt;3,N46/SUM($L46:$O46)*100,"n.d.")</f>
        <v>7.200000000000001</v>
      </c>
      <c r="AQ46" s="17">
        <f t="shared" si="40"/>
        <v>3.2</v>
      </c>
      <c r="AR46" s="22">
        <f t="shared" si="39"/>
        <v>100.00000000000001</v>
      </c>
    </row>
    <row r="47" spans="2:44" ht="12.75">
      <c r="B47" s="36" t="s">
        <v>529</v>
      </c>
      <c r="C47" s="36" t="s">
        <v>531</v>
      </c>
      <c r="D47" s="37" t="s">
        <v>634</v>
      </c>
      <c r="E47" s="6" t="s">
        <v>249</v>
      </c>
      <c r="F47" s="6">
        <v>1500</v>
      </c>
      <c r="G47" s="17">
        <v>3.4482758620689653</v>
      </c>
      <c r="H47" s="17">
        <v>0</v>
      </c>
      <c r="I47" s="17">
        <v>2.955665024630542</v>
      </c>
      <c r="J47" s="17">
        <v>0</v>
      </c>
      <c r="K47" s="17">
        <v>2.4630541871921183</v>
      </c>
      <c r="L47" s="17">
        <v>30.541871921182263</v>
      </c>
      <c r="M47" s="17">
        <v>0</v>
      </c>
      <c r="N47" s="17">
        <v>34.97536945812808</v>
      </c>
      <c r="O47" s="17">
        <v>2.955665024630542</v>
      </c>
      <c r="P47" s="7">
        <v>0.49261083743842365</v>
      </c>
      <c r="Q47" s="17">
        <v>2.4630541871921183</v>
      </c>
      <c r="R47" s="17">
        <v>0</v>
      </c>
      <c r="S47" s="17">
        <v>0</v>
      </c>
      <c r="T47" s="17">
        <v>12.31527093596059</v>
      </c>
      <c r="U47" s="17">
        <v>0</v>
      </c>
      <c r="V47" s="7">
        <v>7.389162561576355</v>
      </c>
      <c r="W47" s="22">
        <f t="shared" si="8"/>
        <v>99.99999999999999</v>
      </c>
      <c r="X47" s="17" t="s">
        <v>69</v>
      </c>
      <c r="Y47" s="17">
        <v>55.55555555555556</v>
      </c>
      <c r="Z47" s="17">
        <v>0</v>
      </c>
      <c r="AA47" s="17">
        <v>100</v>
      </c>
      <c r="AB47" s="23"/>
      <c r="AC47" s="17">
        <f t="shared" si="26"/>
        <v>3.7234042553191493</v>
      </c>
      <c r="AD47" s="17">
        <f t="shared" si="27"/>
        <v>3.191489361702128</v>
      </c>
      <c r="AE47" s="17">
        <f t="shared" si="28"/>
        <v>93.08510638297874</v>
      </c>
      <c r="AF47" s="22">
        <f t="shared" si="29"/>
        <v>100.00000000000001</v>
      </c>
      <c r="AG47" s="17">
        <f t="shared" si="30"/>
        <v>2</v>
      </c>
      <c r="AH47" s="17">
        <f t="shared" si="31"/>
        <v>5</v>
      </c>
      <c r="AI47" s="17">
        <f t="shared" si="32"/>
        <v>93.00000000000003</v>
      </c>
      <c r="AJ47" s="22">
        <f t="shared" si="33"/>
        <v>100.00000000000003</v>
      </c>
      <c r="AK47" s="17">
        <f t="shared" si="34"/>
        <v>20</v>
      </c>
      <c r="AL47" s="17">
        <f t="shared" si="35"/>
        <v>76.00000000000001</v>
      </c>
      <c r="AM47" s="17">
        <f t="shared" si="36"/>
        <v>4</v>
      </c>
      <c r="AN47" s="22">
        <f t="shared" si="37"/>
        <v>100.00000000000001</v>
      </c>
      <c r="AO47" s="17">
        <f t="shared" si="38"/>
        <v>44.604316546762576</v>
      </c>
      <c r="AP47" s="17">
        <f t="shared" si="40"/>
        <v>51.07913669064747</v>
      </c>
      <c r="AQ47" s="17">
        <f t="shared" si="40"/>
        <v>4.316546762589928</v>
      </c>
      <c r="AR47" s="22">
        <f t="shared" si="39"/>
        <v>99.99999999999997</v>
      </c>
    </row>
    <row r="48" spans="2:44" ht="12.75">
      <c r="B48" s="36" t="s">
        <v>532</v>
      </c>
      <c r="C48" s="36" t="s">
        <v>533</v>
      </c>
      <c r="D48" s="37" t="s">
        <v>633</v>
      </c>
      <c r="E48" s="6" t="s">
        <v>249</v>
      </c>
      <c r="F48" s="6">
        <v>630</v>
      </c>
      <c r="G48" s="17">
        <v>1.080246913580247</v>
      </c>
      <c r="H48" s="7">
        <v>0.15432098765432098</v>
      </c>
      <c r="I48" s="17">
        <v>1.54320987654321</v>
      </c>
      <c r="J48" s="17">
        <v>0</v>
      </c>
      <c r="K48" s="7">
        <v>0.4629629629629629</v>
      </c>
      <c r="L48" s="17">
        <v>9.25925925925926</v>
      </c>
      <c r="M48" s="17">
        <v>0</v>
      </c>
      <c r="N48" s="17">
        <v>1.3888888888888888</v>
      </c>
      <c r="O48" s="17">
        <v>2.314814814814815</v>
      </c>
      <c r="P48" s="17">
        <v>0</v>
      </c>
      <c r="Q48" s="17">
        <v>1.8518518518518516</v>
      </c>
      <c r="R48" s="17">
        <v>0</v>
      </c>
      <c r="S48" s="17">
        <v>0</v>
      </c>
      <c r="T48" s="17">
        <v>64.81481481481481</v>
      </c>
      <c r="U48" s="17">
        <v>0</v>
      </c>
      <c r="V48" s="7">
        <v>17.129629629629626</v>
      </c>
      <c r="W48" s="22">
        <f t="shared" si="8"/>
        <v>100</v>
      </c>
      <c r="X48" s="17" t="s">
        <v>69</v>
      </c>
      <c r="Y48" s="17" t="s">
        <v>69</v>
      </c>
      <c r="Z48" s="17">
        <v>0</v>
      </c>
      <c r="AA48" s="17">
        <v>100</v>
      </c>
      <c r="AB48" s="23"/>
      <c r="AC48" s="17">
        <f t="shared" si="26"/>
        <v>1.3035381750465551</v>
      </c>
      <c r="AD48" s="17">
        <f t="shared" si="27"/>
        <v>2.048417132216015</v>
      </c>
      <c r="AE48" s="17">
        <f t="shared" si="28"/>
        <v>96.64804469273743</v>
      </c>
      <c r="AF48" s="22">
        <f t="shared" si="29"/>
        <v>100</v>
      </c>
      <c r="AG48" s="17">
        <f t="shared" si="30"/>
        <v>6.06060606060606</v>
      </c>
      <c r="AH48" s="17">
        <f t="shared" si="31"/>
        <v>9.09090909090909</v>
      </c>
      <c r="AI48" s="17">
        <f t="shared" si="32"/>
        <v>84.84848484848484</v>
      </c>
      <c r="AJ48" s="22">
        <f t="shared" si="33"/>
        <v>100</v>
      </c>
      <c r="AK48" s="17">
        <f t="shared" si="34"/>
        <v>83.8150289017341</v>
      </c>
      <c r="AL48" s="17">
        <f t="shared" si="35"/>
        <v>13.294797687861273</v>
      </c>
      <c r="AM48" s="17">
        <f t="shared" si="36"/>
        <v>2.890173410404625</v>
      </c>
      <c r="AN48" s="22">
        <f t="shared" si="37"/>
        <v>100</v>
      </c>
      <c r="AO48" s="17">
        <f t="shared" si="38"/>
        <v>71.42857142857143</v>
      </c>
      <c r="AP48" s="17">
        <f t="shared" si="40"/>
        <v>10.714285714285714</v>
      </c>
      <c r="AQ48" s="17">
        <f t="shared" si="40"/>
        <v>17.857142857142858</v>
      </c>
      <c r="AR48" s="22">
        <f t="shared" si="39"/>
        <v>100</v>
      </c>
    </row>
    <row r="49" spans="2:44" ht="12.75">
      <c r="B49" s="36" t="s">
        <v>532</v>
      </c>
      <c r="C49" s="36" t="s">
        <v>534</v>
      </c>
      <c r="D49" s="37" t="s">
        <v>635</v>
      </c>
      <c r="E49" s="6" t="s">
        <v>249</v>
      </c>
      <c r="F49" s="6">
        <v>385.14699774377874</v>
      </c>
      <c r="G49" s="17">
        <v>13.690476190476192</v>
      </c>
      <c r="H49" s="7">
        <v>0.2976190476190476</v>
      </c>
      <c r="I49" s="17">
        <v>3.422619047619048</v>
      </c>
      <c r="J49" s="17">
        <v>0</v>
      </c>
      <c r="K49" s="7">
        <v>0.4464285714285714</v>
      </c>
      <c r="L49" s="17">
        <v>37.91294642857143</v>
      </c>
      <c r="M49" s="7">
        <v>0.4799107142857143</v>
      </c>
      <c r="N49" s="17">
        <v>10.267857142857142</v>
      </c>
      <c r="O49" s="17">
        <v>1.3392857142857142</v>
      </c>
      <c r="P49" s="17">
        <v>0</v>
      </c>
      <c r="Q49" s="17">
        <v>2.6785714285714284</v>
      </c>
      <c r="R49" s="17">
        <v>0</v>
      </c>
      <c r="S49" s="17">
        <v>0</v>
      </c>
      <c r="T49" s="17">
        <v>18.75</v>
      </c>
      <c r="U49" s="17">
        <v>0</v>
      </c>
      <c r="V49" s="7">
        <v>10.714285714285714</v>
      </c>
      <c r="W49" s="22">
        <f t="shared" si="8"/>
        <v>100</v>
      </c>
      <c r="X49" s="17" t="s">
        <v>69</v>
      </c>
      <c r="Y49" s="17" t="s">
        <v>69</v>
      </c>
      <c r="Z49" s="17">
        <v>0</v>
      </c>
      <c r="AA49" s="17">
        <v>100</v>
      </c>
      <c r="AB49" s="23"/>
      <c r="AC49" s="17">
        <f t="shared" si="26"/>
        <v>15.333333333333332</v>
      </c>
      <c r="AD49" s="17">
        <f t="shared" si="27"/>
        <v>4.166666666666666</v>
      </c>
      <c r="AE49" s="17">
        <f t="shared" si="28"/>
        <v>80.5</v>
      </c>
      <c r="AF49" s="22">
        <f t="shared" si="29"/>
        <v>100</v>
      </c>
      <c r="AG49" s="17">
        <f t="shared" si="30"/>
        <v>2.521008403361344</v>
      </c>
      <c r="AH49" s="17">
        <f t="shared" si="31"/>
        <v>3.361344537815125</v>
      </c>
      <c r="AI49" s="17">
        <f t="shared" si="32"/>
        <v>94.11764705882352</v>
      </c>
      <c r="AJ49" s="22">
        <f t="shared" si="33"/>
        <v>99.99999999999999</v>
      </c>
      <c r="AK49" s="17">
        <f t="shared" si="34"/>
        <v>30.434782608695656</v>
      </c>
      <c r="AL49" s="17">
        <f t="shared" si="35"/>
        <v>67.70186335403727</v>
      </c>
      <c r="AM49" s="17">
        <f t="shared" si="36"/>
        <v>1.8633540372670805</v>
      </c>
      <c r="AN49" s="22">
        <f t="shared" si="37"/>
        <v>100.00000000000001</v>
      </c>
      <c r="AO49" s="17">
        <f t="shared" si="38"/>
        <v>76.78571428571428</v>
      </c>
      <c r="AP49" s="17">
        <f t="shared" si="40"/>
        <v>20.53571428571428</v>
      </c>
      <c r="AQ49" s="17">
        <f t="shared" si="40"/>
        <v>2.678571428571428</v>
      </c>
      <c r="AR49" s="22">
        <f t="shared" si="39"/>
        <v>99.99999999999999</v>
      </c>
    </row>
    <row r="50" spans="2:44" ht="12.75">
      <c r="B50" s="21" t="s">
        <v>642</v>
      </c>
      <c r="C50" s="36"/>
      <c r="D50" s="37"/>
      <c r="E50" s="6"/>
      <c r="F50" s="6"/>
      <c r="G50" s="17"/>
      <c r="H50" s="7"/>
      <c r="I50" s="17"/>
      <c r="J50" s="17"/>
      <c r="K50" s="7"/>
      <c r="L50" s="17"/>
      <c r="M50" s="7"/>
      <c r="N50" s="17"/>
      <c r="O50" s="17"/>
      <c r="P50" s="17"/>
      <c r="Q50" s="17"/>
      <c r="R50" s="17"/>
      <c r="S50" s="17"/>
      <c r="T50" s="17"/>
      <c r="U50" s="17"/>
      <c r="V50" s="7"/>
      <c r="W50" s="22"/>
      <c r="X50" s="17"/>
      <c r="Y50" s="17"/>
      <c r="Z50" s="17"/>
      <c r="AA50" s="17"/>
      <c r="AB50" s="23"/>
      <c r="AC50" s="17"/>
      <c r="AD50" s="17"/>
      <c r="AE50" s="17"/>
      <c r="AF50" s="22"/>
      <c r="AG50" s="17"/>
      <c r="AH50" s="17"/>
      <c r="AI50" s="17"/>
      <c r="AJ50" s="22"/>
      <c r="AK50" s="17"/>
      <c r="AL50" s="17"/>
      <c r="AM50" s="17"/>
      <c r="AN50" s="22"/>
      <c r="AO50" s="17"/>
      <c r="AP50" s="17"/>
      <c r="AQ50" s="17"/>
      <c r="AR50" s="22"/>
    </row>
    <row r="51" spans="2:44" ht="12.75">
      <c r="B51" s="36" t="s">
        <v>653</v>
      </c>
      <c r="C51" s="36" t="s">
        <v>651</v>
      </c>
      <c r="D51" s="37" t="s">
        <v>652</v>
      </c>
      <c r="E51" s="6" t="s">
        <v>249</v>
      </c>
      <c r="F51" s="6">
        <f>'[1]PT'!E91</f>
        <v>491.99795264420607</v>
      </c>
      <c r="G51" s="17">
        <f>'[1]PT'!Y91</f>
        <v>99.43661971830986</v>
      </c>
      <c r="H51" s="17">
        <f>'[1]PT'!Z91</f>
        <v>0</v>
      </c>
      <c r="I51" s="17">
        <f>'[1]PT'!AA91</f>
        <v>0</v>
      </c>
      <c r="J51" s="17">
        <f>'[1]PT'!AB91</f>
        <v>0</v>
      </c>
      <c r="K51" s="17">
        <f>'[1]PT'!AC91</f>
        <v>0</v>
      </c>
      <c r="L51" s="7">
        <f>'[1]PT'!AD91</f>
        <v>0.07042253521126761</v>
      </c>
      <c r="M51" s="7">
        <f>'[1]PT'!AE91</f>
        <v>0.07042253521126761</v>
      </c>
      <c r="N51" s="17">
        <f>'[1]PT'!AG91</f>
        <v>0</v>
      </c>
      <c r="O51" s="7">
        <f>'[1]PT'!AF91</f>
        <v>0.42253521126760557</v>
      </c>
      <c r="P51" s="17">
        <f>'[1]PT'!AH91</f>
        <v>0</v>
      </c>
      <c r="Q51" s="17">
        <f>'[1]PT'!AI91</f>
        <v>0</v>
      </c>
      <c r="R51" s="17">
        <f>'[1]PT'!AJ91</f>
        <v>0</v>
      </c>
      <c r="S51" s="17">
        <f>'[1]PT'!AK91</f>
        <v>0</v>
      </c>
      <c r="T51" s="17">
        <f>'[1]PT'!AL91</f>
        <v>0</v>
      </c>
      <c r="U51" s="17">
        <f>'[1]PT'!AM91+'[1]PT'!AN91</f>
        <v>0</v>
      </c>
      <c r="V51" s="17">
        <f>'[1]PT'!AO91</f>
        <v>0</v>
      </c>
      <c r="W51" s="22">
        <f>SUM(G51:V51)</f>
        <v>99.99999999999999</v>
      </c>
      <c r="X51" s="17" t="str">
        <f>'[1]PT'!AW91</f>
        <v>n.d.</v>
      </c>
      <c r="Y51" s="17" t="str">
        <f>'[1]PT'!AX91</f>
        <v>n.d.</v>
      </c>
      <c r="Z51" s="17" t="str">
        <f>'[1]PT'!S91</f>
        <v>n.d.</v>
      </c>
      <c r="AA51" s="17" t="str">
        <f>IF(H51+I51&gt;3.2,I51/(H51+I51)*100,"n.d.")</f>
        <v>n.d.</v>
      </c>
      <c r="AB51" s="23"/>
      <c r="AC51" s="17">
        <f>G51/SUM($G51:$T51)*100</f>
        <v>99.43661971830987</v>
      </c>
      <c r="AD51" s="17">
        <f>(H51+I51)/SUM($G51:$T51)*100</f>
        <v>0</v>
      </c>
      <c r="AE51" s="17">
        <f>SUM(J51:T51)/SUM($G51:$T51)*100</f>
        <v>0.5633802816901409</v>
      </c>
      <c r="AF51" s="22">
        <f>SUM(AC51:AE51)</f>
        <v>100.00000000000001</v>
      </c>
      <c r="AG51" s="17" t="str">
        <f>IF(AE51&gt;3,(SUM(R51:S51)+SUM(P51:Q51)/2)/SUM($J51:$S51)*100,"n.d.")</f>
        <v>n.d.</v>
      </c>
      <c r="AH51" s="17" t="str">
        <f>IF(AE51&gt;3,(SUM(J51:K51)+Q51/2)/SUM($J51:$S51)*100,"n.d.")</f>
        <v>n.d.</v>
      </c>
      <c r="AI51" s="17" t="str">
        <f>IF(AE51&gt;3,(SUM(L51:O51)+P51/2)/SUM($J51:$S51)*100,"n.d.")</f>
        <v>n.d.</v>
      </c>
      <c r="AJ51" s="22">
        <f>IF(SUM(AG51:AI51)=100,SUM(AG51:AI51),"")</f>
      </c>
      <c r="AK51" s="17" t="str">
        <f>IF(AE51&gt;3,(SUM(J51:K51,Q51,S51:T51)/SUM($J51:$T51)*100),"n.d.")</f>
        <v>n.d.</v>
      </c>
      <c r="AL51" s="17" t="str">
        <f>IF(AE51&gt;3,(SUM(L51:M51,N51)/SUM($J51:$T51)*100),"n.d.")</f>
        <v>n.d.</v>
      </c>
      <c r="AM51" s="17" t="str">
        <f>IF(AE51&gt;3,(SUM(O51,P51,R51)/SUM($J51:$T51)*100),"n.d.")</f>
        <v>n.d.</v>
      </c>
      <c r="AN51" s="22">
        <f>IF(SUM(AK51:AM51)=100,SUM(AK51:AM51),"")</f>
      </c>
      <c r="AO51" s="17" t="str">
        <f>IF(SUM($L51:$O51)&gt;3,SUM(L51:M51)/SUM($L51:$O51)*100,"n.d.")</f>
        <v>n.d.</v>
      </c>
      <c r="AP51" s="17" t="str">
        <f>IF(SUM($L51:$O51)&gt;3,N51/SUM($L51:$O51)*100,"n.d.")</f>
        <v>n.d.</v>
      </c>
      <c r="AQ51" s="17" t="str">
        <f>IF(SUM($L51:$O51)&gt;3,O51/SUM($L51:$O51)*100,"n.d.")</f>
        <v>n.d.</v>
      </c>
      <c r="AR51" s="22"/>
    </row>
    <row r="52" spans="2:44" ht="12.75">
      <c r="B52" s="36" t="s">
        <v>653</v>
      </c>
      <c r="C52" s="36" t="s">
        <v>685</v>
      </c>
      <c r="D52" s="37" t="s">
        <v>650</v>
      </c>
      <c r="E52" s="6" t="s">
        <v>249</v>
      </c>
      <c r="F52" s="6">
        <f>'[1]PT'!E89</f>
        <v>217.92672927578485</v>
      </c>
      <c r="G52" s="17">
        <f>'[1]PT'!Y89</f>
        <v>99.71014492753623</v>
      </c>
      <c r="H52" s="17">
        <f>'[1]PT'!Z89</f>
        <v>0</v>
      </c>
      <c r="I52" s="17">
        <f>'[1]PT'!AA89</f>
        <v>0</v>
      </c>
      <c r="J52" s="17">
        <f>'[1]PT'!AB89</f>
        <v>0</v>
      </c>
      <c r="K52" s="17">
        <f>'[1]PT'!AC89</f>
        <v>0</v>
      </c>
      <c r="L52" s="17">
        <f>'[1]PT'!AD89</f>
        <v>0</v>
      </c>
      <c r="M52" s="17">
        <f>'[1]PT'!AE89</f>
        <v>0</v>
      </c>
      <c r="N52" s="17">
        <f>'[1]PT'!AG89</f>
        <v>0</v>
      </c>
      <c r="O52" s="17">
        <f>'[1]PT'!AF89</f>
        <v>0</v>
      </c>
      <c r="P52" s="17">
        <f>'[1]PT'!AH89</f>
        <v>0</v>
      </c>
      <c r="Q52" s="17">
        <f>'[1]PT'!AI89</f>
        <v>0</v>
      </c>
      <c r="R52" s="17">
        <f>'[1]PT'!AJ89</f>
        <v>0</v>
      </c>
      <c r="S52" s="17">
        <f>'[1]PT'!AK89</f>
        <v>0</v>
      </c>
      <c r="T52" s="17">
        <f>'[1]PT'!AL89</f>
        <v>0</v>
      </c>
      <c r="U52" s="17">
        <f>'[1]PT'!AM89+'[1]PT'!AN89</f>
        <v>0</v>
      </c>
      <c r="V52" s="7">
        <f>'[1]PT'!AO89</f>
        <v>0.2898550724637681</v>
      </c>
      <c r="W52" s="22">
        <f>SUM(G52:V52)</f>
        <v>100</v>
      </c>
      <c r="X52" s="17" t="str">
        <f>'[1]PT'!AW89</f>
        <v>n.d.</v>
      </c>
      <c r="Y52" s="17" t="str">
        <f>'[1]PT'!AX89</f>
        <v>n.d.</v>
      </c>
      <c r="Z52" s="17" t="str">
        <f>'[1]PT'!S89</f>
        <v>n.d.</v>
      </c>
      <c r="AA52" s="17" t="str">
        <f>IF(H52+I52&gt;3.2,I52/(H52+I52)*100,"n.d.")</f>
        <v>n.d.</v>
      </c>
      <c r="AB52" s="23"/>
      <c r="AC52" s="17">
        <f>G52/SUM($G52:$T52)*100</f>
        <v>100</v>
      </c>
      <c r="AD52" s="17">
        <f>(H52+I52)/SUM($G52:$T52)*100</f>
        <v>0</v>
      </c>
      <c r="AE52" s="17">
        <f>SUM(J52:T52)/SUM($G52:$T52)*100</f>
        <v>0</v>
      </c>
      <c r="AF52" s="22">
        <f>SUM(AC52:AE52)</f>
        <v>100</v>
      </c>
      <c r="AG52" s="17" t="str">
        <f>IF(AE52&gt;3,(SUM(R52:S52)+SUM(P52:Q52)/2)/SUM($J52:$S52)*100,"n.d.")</f>
        <v>n.d.</v>
      </c>
      <c r="AH52" s="17" t="str">
        <f>IF(AE52&gt;3,(SUM(J52:K52)+Q52/2)/SUM($J52:$S52)*100,"n.d.")</f>
        <v>n.d.</v>
      </c>
      <c r="AI52" s="17" t="str">
        <f>IF(AE52&gt;3,(SUM(L52:O52)+P52/2)/SUM($J52:$S52)*100,"n.d.")</f>
        <v>n.d.</v>
      </c>
      <c r="AJ52" s="22">
        <f>IF(SUM(AG52:AI52)=100,SUM(AG52:AI52),"")</f>
      </c>
      <c r="AK52" s="17" t="str">
        <f>IF(AE52&gt;3,(SUM(J52:K52,Q52,S52:T52)/SUM($J52:$T52)*100),"n.d.")</f>
        <v>n.d.</v>
      </c>
      <c r="AL52" s="17" t="str">
        <f>IF(AE52&gt;3,(SUM(L52:M52,N52)/SUM($J52:$T52)*100),"n.d.")</f>
        <v>n.d.</v>
      </c>
      <c r="AM52" s="17" t="str">
        <f>IF(AE52&gt;3,(SUM(O52,P52,R52)/SUM($J52:$T52)*100),"n.d.")</f>
        <v>n.d.</v>
      </c>
      <c r="AN52" s="22">
        <f>IF(SUM(AK52:AM52)=100,SUM(AK52:AM52),"")</f>
      </c>
      <c r="AO52" s="17" t="str">
        <f>IF(SUM($L52:$O52)&gt;3,SUM(L52:M52)/SUM($L52:$O52)*100,"n.d.")</f>
        <v>n.d.</v>
      </c>
      <c r="AP52" s="17" t="str">
        <f>IF(SUM($L52:$O52)&gt;3,N52/SUM($L52:$O52)*100,"n.d.")</f>
        <v>n.d.</v>
      </c>
      <c r="AQ52" s="17" t="str">
        <f>IF(SUM($L52:$O52)&gt;3,O52/SUM($L52:$O52)*100,"n.d.")</f>
        <v>n.d.</v>
      </c>
      <c r="AR52" s="22"/>
    </row>
    <row r="53" spans="2:44" ht="12.75">
      <c r="B53" s="36" t="s">
        <v>682</v>
      </c>
      <c r="C53" s="36" t="s">
        <v>648</v>
      </c>
      <c r="D53" s="37" t="s">
        <v>649</v>
      </c>
      <c r="E53" s="6" t="s">
        <v>249</v>
      </c>
      <c r="F53" s="6">
        <v>228.56018930902738</v>
      </c>
      <c r="G53" s="17">
        <v>92.64565425023878</v>
      </c>
      <c r="H53" s="17">
        <v>3.5339063992359123</v>
      </c>
      <c r="I53" s="17">
        <v>2.6743075453677174</v>
      </c>
      <c r="J53" s="7">
        <v>0.28653295128939826</v>
      </c>
      <c r="K53" s="17">
        <v>0</v>
      </c>
      <c r="L53" s="7">
        <v>0.14326647564469913</v>
      </c>
      <c r="M53" s="7">
        <v>0.14326647564469913</v>
      </c>
      <c r="N53" s="17">
        <v>0</v>
      </c>
      <c r="O53" s="7">
        <v>0.28653295128939826</v>
      </c>
      <c r="P53" s="17">
        <v>0</v>
      </c>
      <c r="Q53" s="7">
        <v>0.28653295128939826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22">
        <v>100</v>
      </c>
      <c r="X53" s="17" t="s">
        <v>69</v>
      </c>
      <c r="Y53" s="17" t="s">
        <v>69</v>
      </c>
      <c r="Z53" s="17">
        <v>0</v>
      </c>
      <c r="AA53" s="17">
        <v>43.07692307692308</v>
      </c>
      <c r="AB53" s="23"/>
      <c r="AC53" s="17">
        <v>92.64565425023878</v>
      </c>
      <c r="AD53" s="17">
        <v>6.20821394460363</v>
      </c>
      <c r="AE53" s="17">
        <v>1.146131805157593</v>
      </c>
      <c r="AF53" s="22">
        <v>100</v>
      </c>
      <c r="AG53" s="17" t="s">
        <v>69</v>
      </c>
      <c r="AH53" s="17" t="s">
        <v>69</v>
      </c>
      <c r="AI53" s="17" t="s">
        <v>69</v>
      </c>
      <c r="AJ53" s="22" t="s">
        <v>241</v>
      </c>
      <c r="AK53" s="17" t="s">
        <v>69</v>
      </c>
      <c r="AL53" s="17" t="s">
        <v>69</v>
      </c>
      <c r="AM53" s="17" t="s">
        <v>69</v>
      </c>
      <c r="AN53" s="22" t="s">
        <v>241</v>
      </c>
      <c r="AO53" s="17" t="s">
        <v>69</v>
      </c>
      <c r="AP53" s="17" t="s">
        <v>69</v>
      </c>
      <c r="AQ53" s="17" t="s">
        <v>69</v>
      </c>
      <c r="AR53" s="22"/>
    </row>
    <row r="54" spans="2:44" ht="12.75">
      <c r="B54" s="36" t="s">
        <v>683</v>
      </c>
      <c r="C54" s="36" t="s">
        <v>684</v>
      </c>
      <c r="D54" s="37" t="s">
        <v>647</v>
      </c>
      <c r="E54" s="6" t="s">
        <v>249</v>
      </c>
      <c r="F54" s="6">
        <v>199.69442343441614</v>
      </c>
      <c r="G54" s="17">
        <v>96.25360230547551</v>
      </c>
      <c r="H54" s="17">
        <v>1.440922190201729</v>
      </c>
      <c r="I54" s="17">
        <v>1.729106628242075</v>
      </c>
      <c r="J54" s="7">
        <v>0.2881844380403458</v>
      </c>
      <c r="K54" s="17">
        <v>0</v>
      </c>
      <c r="L54" s="7">
        <v>0.07204610951008646</v>
      </c>
      <c r="M54" s="7">
        <v>0.07204610951008646</v>
      </c>
      <c r="N54" s="17">
        <v>0</v>
      </c>
      <c r="O54" s="7">
        <v>0.1440922190201729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22">
        <v>100</v>
      </c>
      <c r="X54" s="17" t="s">
        <v>69</v>
      </c>
      <c r="Y54" s="17" t="s">
        <v>69</v>
      </c>
      <c r="Z54" s="17">
        <v>0</v>
      </c>
      <c r="AA54" s="17">
        <v>54.545454545454554</v>
      </c>
      <c r="AB54" s="23"/>
      <c r="AC54" s="17">
        <v>96.25360230547551</v>
      </c>
      <c r="AD54" s="17">
        <v>3.170028818443804</v>
      </c>
      <c r="AE54" s="17">
        <v>0.5763688760806917</v>
      </c>
      <c r="AF54" s="22">
        <v>100.00000000000001</v>
      </c>
      <c r="AG54" s="17" t="s">
        <v>69</v>
      </c>
      <c r="AH54" s="17" t="s">
        <v>69</v>
      </c>
      <c r="AI54" s="17" t="s">
        <v>69</v>
      </c>
      <c r="AJ54" s="22" t="s">
        <v>241</v>
      </c>
      <c r="AK54" s="17" t="s">
        <v>69</v>
      </c>
      <c r="AL54" s="17" t="s">
        <v>69</v>
      </c>
      <c r="AM54" s="17" t="s">
        <v>69</v>
      </c>
      <c r="AN54" s="22" t="s">
        <v>241</v>
      </c>
      <c r="AO54" s="17" t="s">
        <v>69</v>
      </c>
      <c r="AP54" s="17" t="s">
        <v>69</v>
      </c>
      <c r="AQ54" s="17" t="s">
        <v>69</v>
      </c>
      <c r="AR54" s="22"/>
    </row>
    <row r="55" spans="2:44" ht="12.75">
      <c r="B55" s="36" t="s">
        <v>653</v>
      </c>
      <c r="C55" s="36" t="s">
        <v>645</v>
      </c>
      <c r="D55" s="37" t="s">
        <v>646</v>
      </c>
      <c r="E55" s="6" t="s">
        <v>249</v>
      </c>
      <c r="F55" s="6">
        <f>'[1]PT'!E85</f>
        <v>255.65953420740212</v>
      </c>
      <c r="G55" s="17">
        <f>'[1]PT'!Y85</f>
        <v>99.42196531791907</v>
      </c>
      <c r="H55" s="17">
        <f>'[1]PT'!Z85</f>
        <v>0.5780346820809248</v>
      </c>
      <c r="I55" s="17">
        <f>'[1]PT'!AA85</f>
        <v>0</v>
      </c>
      <c r="J55" s="17">
        <f>'[1]PT'!AB85</f>
        <v>0</v>
      </c>
      <c r="K55" s="17">
        <f>'[1]PT'!AC85</f>
        <v>0</v>
      </c>
      <c r="L55" s="17">
        <f>'[1]PT'!AD85</f>
        <v>0</v>
      </c>
      <c r="M55" s="17">
        <f>'[1]PT'!AE85</f>
        <v>0</v>
      </c>
      <c r="N55" s="17">
        <f>'[1]PT'!AG85</f>
        <v>0</v>
      </c>
      <c r="O55" s="17">
        <f>'[1]PT'!AF85</f>
        <v>0</v>
      </c>
      <c r="P55" s="17">
        <f>'[1]PT'!AH85</f>
        <v>0</v>
      </c>
      <c r="Q55" s="17">
        <f>'[1]PT'!AI85</f>
        <v>0</v>
      </c>
      <c r="R55" s="17">
        <f>'[1]PT'!AJ85</f>
        <v>0</v>
      </c>
      <c r="S55" s="17">
        <f>'[1]PT'!AK85</f>
        <v>0</v>
      </c>
      <c r="T55" s="17">
        <f>'[1]PT'!AL85</f>
        <v>0</v>
      </c>
      <c r="U55" s="17">
        <f>'[1]PT'!AM85+'[1]PT'!AN85</f>
        <v>0</v>
      </c>
      <c r="V55" s="17">
        <f>'[1]PT'!AO85</f>
        <v>0</v>
      </c>
      <c r="W55" s="22">
        <f>SUM(G55:V55)</f>
        <v>100</v>
      </c>
      <c r="X55" s="17" t="str">
        <f>'[1]PT'!AW85</f>
        <v>n.d.</v>
      </c>
      <c r="Y55" s="17" t="str">
        <f>'[1]PT'!AX85</f>
        <v>n.d.</v>
      </c>
      <c r="Z55" s="17" t="str">
        <f>'[1]PT'!S85</f>
        <v>n.d.</v>
      </c>
      <c r="AA55" s="17" t="str">
        <f>IF(H55+I55&gt;3.2,I55/(H55+I55)*100,"n.d.")</f>
        <v>n.d.</v>
      </c>
      <c r="AB55" s="23"/>
      <c r="AC55" s="17">
        <f>G55/SUM($G55:$T55)*100</f>
        <v>99.42196531791907</v>
      </c>
      <c r="AD55" s="17">
        <f>(H55+I55)/SUM($G55:$T55)*100</f>
        <v>0.5780346820809248</v>
      </c>
      <c r="AE55" s="17">
        <f>SUM(J55:T55)/SUM($G55:$T55)*100</f>
        <v>0</v>
      </c>
      <c r="AF55" s="22">
        <f>SUM(AC55:AE55)</f>
        <v>100</v>
      </c>
      <c r="AG55" s="17" t="str">
        <f>IF(AE55&gt;3,(SUM(R55:S55)+SUM(P55:Q55)/2)/SUM($J55:$S55)*100,"n.d.")</f>
        <v>n.d.</v>
      </c>
      <c r="AH55" s="17" t="str">
        <f>IF(AE55&gt;3,(SUM(J55:K55)+Q55/2)/SUM($J55:$S55)*100,"n.d.")</f>
        <v>n.d.</v>
      </c>
      <c r="AI55" s="17" t="str">
        <f>IF(AE55&gt;3,(SUM(L55:O55)+P55/2)/SUM($J55:$S55)*100,"n.d.")</f>
        <v>n.d.</v>
      </c>
      <c r="AJ55" s="22">
        <f>IF(SUM(AG55:AI55)=100,SUM(AG55:AI55),"")</f>
      </c>
      <c r="AK55" s="17" t="str">
        <f>IF(AE55&gt;3,(SUM(J55:K55,Q55,S55:T55)/SUM($J55:$T55)*100),"n.d.")</f>
        <v>n.d.</v>
      </c>
      <c r="AL55" s="17" t="str">
        <f>IF(AE55&gt;3,(SUM(L55:M55,N55)/SUM($J55:$T55)*100),"n.d.")</f>
        <v>n.d.</v>
      </c>
      <c r="AM55" s="17" t="str">
        <f>IF(AE55&gt;3,(SUM(O55,P55,R55)/SUM($J55:$T55)*100),"n.d.")</f>
        <v>n.d.</v>
      </c>
      <c r="AN55" s="22">
        <f>IF(SUM(AK55:AM55)=100,SUM(AK55:AM55),"")</f>
      </c>
      <c r="AO55" s="17" t="str">
        <f>IF(SUM($L55:$O55)&gt;3,SUM(L55:M55)/SUM($L55:$O55)*100,"n.d.")</f>
        <v>n.d.</v>
      </c>
      <c r="AP55" s="17" t="str">
        <f>IF(SUM($L55:$O55)&gt;3,N55/SUM($L55:$O55)*100,"n.d.")</f>
        <v>n.d.</v>
      </c>
      <c r="AQ55" s="17" t="str">
        <f>IF(SUM($L55:$O55)&gt;3,O55/SUM($L55:$O55)*100,"n.d.")</f>
        <v>n.d.</v>
      </c>
      <c r="AR55" s="22"/>
    </row>
    <row r="56" spans="2:44" ht="12.75">
      <c r="B56" s="36" t="s">
        <v>653</v>
      </c>
      <c r="C56" s="36" t="s">
        <v>643</v>
      </c>
      <c r="D56" s="37" t="s">
        <v>644</v>
      </c>
      <c r="E56" s="6" t="s">
        <v>249</v>
      </c>
      <c r="F56" s="6">
        <f>'[1]PT'!E84</f>
        <v>248.49261873657326</v>
      </c>
      <c r="G56" s="17">
        <f>'[1]PT'!Y84</f>
        <v>98.61111111111111</v>
      </c>
      <c r="H56" s="17">
        <f>'[1]PT'!Z84</f>
        <v>1.1111111111111112</v>
      </c>
      <c r="I56" s="17">
        <f>'[1]PT'!AA84</f>
        <v>0</v>
      </c>
      <c r="J56" s="17">
        <f>'[1]PT'!AB84</f>
        <v>0</v>
      </c>
      <c r="K56" s="17">
        <f>'[1]PT'!AC84</f>
        <v>0</v>
      </c>
      <c r="L56" s="17">
        <f>'[1]PT'!AD84</f>
        <v>0</v>
      </c>
      <c r="M56" s="17">
        <f>'[1]PT'!AE84</f>
        <v>0</v>
      </c>
      <c r="N56" s="7">
        <f>'[1]PT'!AG84</f>
        <v>0.2777777777777778</v>
      </c>
      <c r="O56" s="17">
        <f>'[1]PT'!AF84</f>
        <v>0</v>
      </c>
      <c r="P56" s="17">
        <f>'[1]PT'!AH84</f>
        <v>0</v>
      </c>
      <c r="Q56" s="17">
        <f>'[1]PT'!AI84</f>
        <v>0</v>
      </c>
      <c r="R56" s="17">
        <f>'[1]PT'!AJ84</f>
        <v>0</v>
      </c>
      <c r="S56" s="17">
        <f>'[1]PT'!AK84</f>
        <v>0</v>
      </c>
      <c r="T56" s="17">
        <f>'[1]PT'!AL84</f>
        <v>0</v>
      </c>
      <c r="U56" s="17">
        <f>'[1]PT'!AM84+'[1]PT'!AN84</f>
        <v>0</v>
      </c>
      <c r="V56" s="17">
        <f>'[1]PT'!AO84</f>
        <v>0</v>
      </c>
      <c r="W56" s="22">
        <f>SUM(G56:V56)</f>
        <v>100</v>
      </c>
      <c r="X56" s="17" t="str">
        <f>'[1]PT'!AW84</f>
        <v>n.d.</v>
      </c>
      <c r="Y56" s="17" t="str">
        <f>'[1]PT'!AX84</f>
        <v>n.d.</v>
      </c>
      <c r="Z56" s="17">
        <f>'[1]PT'!S84</f>
        <v>0</v>
      </c>
      <c r="AA56" s="17" t="str">
        <f>IF(H56+I56&gt;3.2,I56/(H56+I56)*100,"n.d.")</f>
        <v>n.d.</v>
      </c>
      <c r="AB56" s="23"/>
      <c r="AC56" s="17">
        <f>G56/SUM($G56:$T56)*100</f>
        <v>98.61111111111111</v>
      </c>
      <c r="AD56" s="17">
        <f>(H56+I56)/SUM($G56:$T56)*100</f>
        <v>1.1111111111111112</v>
      </c>
      <c r="AE56" s="17">
        <f>SUM(J56:T56)/SUM($G56:$T56)*100</f>
        <v>0.2777777777777778</v>
      </c>
      <c r="AF56" s="22">
        <f>SUM(AC56:AE56)</f>
        <v>100</v>
      </c>
      <c r="AG56" s="17" t="str">
        <f>IF(AE56&gt;3,(SUM(R56:S56)+SUM(P56:Q56)/2)/SUM($J56:$S56)*100,"n.d.")</f>
        <v>n.d.</v>
      </c>
      <c r="AH56" s="17" t="str">
        <f>IF(AE56&gt;3,(SUM(J56:K56)+Q56/2)/SUM($J56:$S56)*100,"n.d.")</f>
        <v>n.d.</v>
      </c>
      <c r="AI56" s="17" t="str">
        <f>IF(AE56&gt;3,(SUM(L56:O56)+P56/2)/SUM($J56:$S56)*100,"n.d.")</f>
        <v>n.d.</v>
      </c>
      <c r="AJ56" s="22">
        <f>IF(SUM(AG56:AI56)=100,SUM(AG56:AI56),"")</f>
      </c>
      <c r="AK56" s="17" t="str">
        <f>IF(AE56&gt;3,(SUM(J56:K56,Q56,S56:T56)/SUM($J56:$T56)*100),"n.d.")</f>
        <v>n.d.</v>
      </c>
      <c r="AL56" s="17" t="str">
        <f>IF(AE56&gt;3,(SUM(L56:M56,N56)/SUM($J56:$T56)*100),"n.d.")</f>
        <v>n.d.</v>
      </c>
      <c r="AM56" s="17" t="str">
        <f>IF(AE56&gt;3,(SUM(O56,P56,R56)/SUM($J56:$T56)*100),"n.d.")</f>
        <v>n.d.</v>
      </c>
      <c r="AN56" s="22">
        <f>IF(SUM(AK56:AM56)=100,SUM(AK56:AM56),"")</f>
      </c>
      <c r="AO56" s="17" t="str">
        <f>IF(SUM($L56:$O56)&gt;3,SUM(L56:M56)/SUM($L56:$O56)*100,"n.d.")</f>
        <v>n.d.</v>
      </c>
      <c r="AP56" s="17" t="str">
        <f>IF(SUM($L56:$O56)&gt;3,N56/SUM($L56:$O56)*100,"n.d.")</f>
        <v>n.d.</v>
      </c>
      <c r="AQ56" s="17" t="str">
        <f>IF(SUM($L56:$O56)&gt;3,O56/SUM($L56:$O56)*100,"n.d.")</f>
        <v>n.d.</v>
      </c>
      <c r="AR56" s="22"/>
    </row>
    <row r="57" spans="2:44" ht="12.75">
      <c r="B57" s="21" t="s">
        <v>311</v>
      </c>
      <c r="C57" s="36"/>
      <c r="D57" s="37"/>
      <c r="E57" s="6"/>
      <c r="F57" s="6"/>
      <c r="G57" s="17"/>
      <c r="H57" s="7"/>
      <c r="I57" s="17"/>
      <c r="J57" s="1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30"/>
      <c r="W57" s="22"/>
      <c r="X57" s="17"/>
      <c r="Y57" s="17"/>
      <c r="Z57" s="23"/>
      <c r="AA57" s="17"/>
      <c r="AB57" s="33"/>
      <c r="AC57" s="17"/>
      <c r="AD57" s="17"/>
      <c r="AE57" s="17"/>
      <c r="AF57" s="22"/>
      <c r="AG57" s="17"/>
      <c r="AH57" s="17"/>
      <c r="AI57" s="17"/>
      <c r="AJ57" s="22"/>
      <c r="AK57" s="17"/>
      <c r="AL57" s="17"/>
      <c r="AM57" s="17"/>
      <c r="AN57" s="22">
        <f t="shared" si="24"/>
      </c>
      <c r="AO57" s="17"/>
      <c r="AP57" s="17"/>
      <c r="AQ57" s="17"/>
      <c r="AR57" s="22">
        <f aca="true" t="shared" si="41" ref="AR57:AR92">IF(SUM(AO57:AQ57)=100,SUM(AO57:AQ57),"")</f>
      </c>
    </row>
    <row r="58" spans="2:44" ht="12.75">
      <c r="B58" s="36"/>
      <c r="C58" s="36" t="s">
        <v>268</v>
      </c>
      <c r="D58" s="37" t="s">
        <v>236</v>
      </c>
      <c r="E58" s="6" t="s">
        <v>249</v>
      </c>
      <c r="F58" s="6">
        <v>340</v>
      </c>
      <c r="G58" s="17">
        <v>87.84194528875379</v>
      </c>
      <c r="H58" s="17">
        <v>3.951367781155015</v>
      </c>
      <c r="I58" s="17">
        <v>2.735562310030395</v>
      </c>
      <c r="J58" s="17">
        <v>0</v>
      </c>
      <c r="K58" s="17">
        <v>0</v>
      </c>
      <c r="L58" s="17">
        <v>3.3434650455927044</v>
      </c>
      <c r="M58" s="17">
        <v>0</v>
      </c>
      <c r="N58" s="7">
        <v>0.303951367781155</v>
      </c>
      <c r="O58" s="7">
        <v>0.303951367781155</v>
      </c>
      <c r="P58" s="7">
        <v>0.303951367781155</v>
      </c>
      <c r="Q58" s="17">
        <v>0.60790273556231</v>
      </c>
      <c r="R58" s="17">
        <v>0</v>
      </c>
      <c r="S58" s="7">
        <v>0.303951367781155</v>
      </c>
      <c r="T58" s="17">
        <v>0</v>
      </c>
      <c r="U58" s="17">
        <v>0</v>
      </c>
      <c r="V58" s="30">
        <v>0.303951367781155</v>
      </c>
      <c r="W58" s="22">
        <f t="shared" si="8"/>
        <v>99.99999999999997</v>
      </c>
      <c r="X58" s="17" t="s">
        <v>69</v>
      </c>
      <c r="Y58" s="17">
        <v>116.66666666666666</v>
      </c>
      <c r="Z58" s="23">
        <v>0</v>
      </c>
      <c r="AA58" s="17">
        <f aca="true" t="shared" si="42" ref="AA58:AA67">IF(H58+I58&gt;3,I58/(H58+I58)*100,"n.d.")</f>
        <v>40.909090909090914</v>
      </c>
      <c r="AB58" s="33"/>
      <c r="AC58" s="17">
        <f aca="true" t="shared" si="43" ref="AC58:AC67">G58/SUM($G58:$T58)*100</f>
        <v>88.10975609756099</v>
      </c>
      <c r="AD58" s="17">
        <f aca="true" t="shared" si="44" ref="AD58:AD67">(H58+I58)/SUM($G58:$T58)*100</f>
        <v>6.707317073170733</v>
      </c>
      <c r="AE58" s="17">
        <f aca="true" t="shared" si="45" ref="AE58:AE67">SUM(J58:T58)/SUM($G58:$T58)*100</f>
        <v>5.182926829268293</v>
      </c>
      <c r="AF58" s="22">
        <f t="shared" si="9"/>
        <v>100.00000000000001</v>
      </c>
      <c r="AG58" s="17">
        <f aca="true" t="shared" si="46" ref="AG58:AG67">IF(AE58&gt;3,(SUM(R58:S58)+SUM(P58:Q58)/2)/SUM($J58:$S58)*100,"n.d.")</f>
        <v>14.70588235294118</v>
      </c>
      <c r="AH58" s="17">
        <f aca="true" t="shared" si="47" ref="AH58:AH67">IF(AE58&gt;3,(SUM(J58:K58)+Q58/2)/SUM($J58:$S58)*100,"n.d.")</f>
        <v>5.882352941176471</v>
      </c>
      <c r="AI58" s="17">
        <f aca="true" t="shared" si="48" ref="AI58:AI67">IF(AE58&gt;3,(SUM(L58:O58)+P58/2)/SUM($J58:$S58)*100,"n.d.")</f>
        <v>79.41176470588235</v>
      </c>
      <c r="AJ58" s="22">
        <f t="shared" si="23"/>
        <v>100</v>
      </c>
      <c r="AK58" s="17">
        <f aca="true" t="shared" si="49" ref="AK58:AK67">IF(AE58&gt;3,(SUM(J58:K58,Q58,S58:T58)/SUM($J58:$T58)*100),"n.d.")</f>
        <v>17.647058823529417</v>
      </c>
      <c r="AL58" s="17">
        <f aca="true" t="shared" si="50" ref="AL58:AL67">IF(AE58&gt;3,(SUM(L58:M58,N58)/SUM($J58:$T58)*100),"n.d.")</f>
        <v>70.58823529411764</v>
      </c>
      <c r="AM58" s="17">
        <f aca="true" t="shared" si="51" ref="AM58:AM67">IF(AE58&gt;3,(SUM(O58,P58,R58)/SUM($J58:$T58)*100),"n.d.")</f>
        <v>11.764705882352942</v>
      </c>
      <c r="AN58" s="22">
        <f t="shared" si="24"/>
        <v>100</v>
      </c>
      <c r="AO58" s="17">
        <f aca="true" t="shared" si="52" ref="AO58:AO67">IF(SUM($L58:$O58)&gt;3,SUM(L58:M58)/SUM($L58:$O58)*100,"n.d.")</f>
        <v>84.61538461538461</v>
      </c>
      <c r="AP58" s="17">
        <f aca="true" t="shared" si="53" ref="AP58:AP67">IF(SUM($L58:$O58)&gt;3,O58/SUM($L58:$O58)*100,"n.d.")</f>
        <v>7.692307692307694</v>
      </c>
      <c r="AQ58" s="17">
        <f aca="true" t="shared" si="54" ref="AQ58:AQ67">IF(SUM($L58:$O58)&gt;3,N58/SUM($L58:$O58)*100,"n.d.")</f>
        <v>7.692307692307694</v>
      </c>
      <c r="AR58" s="22">
        <f t="shared" si="41"/>
        <v>100</v>
      </c>
    </row>
    <row r="59" spans="2:44" ht="12.75">
      <c r="B59" s="36"/>
      <c r="C59" s="36" t="s">
        <v>62</v>
      </c>
      <c r="D59" s="37" t="s">
        <v>63</v>
      </c>
      <c r="E59" s="6" t="s">
        <v>249</v>
      </c>
      <c r="F59" s="6">
        <v>540</v>
      </c>
      <c r="G59" s="17">
        <v>77.65500306936771</v>
      </c>
      <c r="H59" s="17">
        <v>8.778391651319827</v>
      </c>
      <c r="I59" s="17">
        <v>2.701043585021486</v>
      </c>
      <c r="J59" s="17">
        <v>2.0257826887661143</v>
      </c>
      <c r="K59" s="17">
        <v>0.7366482504604052</v>
      </c>
      <c r="L59" s="17">
        <v>5.4216195100173</v>
      </c>
      <c r="M59" s="17">
        <v>0.7478095875885931</v>
      </c>
      <c r="N59" s="7">
        <v>0.1841620626151013</v>
      </c>
      <c r="O59" s="7">
        <v>0.46040515653775327</v>
      </c>
      <c r="P59" s="17">
        <v>0.5524861878453038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30">
        <v>0.736648250460405</v>
      </c>
      <c r="W59" s="22">
        <f t="shared" si="8"/>
        <v>99.99999999999999</v>
      </c>
      <c r="X59" s="17" t="s">
        <v>69</v>
      </c>
      <c r="Y59" s="17" t="s">
        <v>69</v>
      </c>
      <c r="Z59" s="23">
        <v>6.557377049180328</v>
      </c>
      <c r="AA59" s="17">
        <f t="shared" si="42"/>
        <v>23.529411764705884</v>
      </c>
      <c r="AB59" s="33"/>
      <c r="AC59" s="17">
        <f t="shared" si="43"/>
        <v>78.2312925170068</v>
      </c>
      <c r="AD59" s="17">
        <f t="shared" si="44"/>
        <v>11.564625850340137</v>
      </c>
      <c r="AE59" s="17">
        <f t="shared" si="45"/>
        <v>10.204081632653063</v>
      </c>
      <c r="AF59" s="22">
        <f t="shared" si="9"/>
        <v>100</v>
      </c>
      <c r="AG59" s="17">
        <f t="shared" si="46"/>
        <v>2.7272727272727266</v>
      </c>
      <c r="AH59" s="17">
        <f t="shared" si="47"/>
        <v>27.27272727272727</v>
      </c>
      <c r="AI59" s="17">
        <f t="shared" si="48"/>
        <v>70</v>
      </c>
      <c r="AJ59" s="22">
        <f t="shared" si="23"/>
        <v>100</v>
      </c>
      <c r="AK59" s="17">
        <f t="shared" si="49"/>
        <v>27.27272727272727</v>
      </c>
      <c r="AL59" s="17">
        <f t="shared" si="50"/>
        <v>62.72727272727272</v>
      </c>
      <c r="AM59" s="17">
        <f t="shared" si="51"/>
        <v>9.999999999999998</v>
      </c>
      <c r="AN59" s="22">
        <f t="shared" si="24"/>
        <v>99.99999999999999</v>
      </c>
      <c r="AO59" s="17">
        <f t="shared" si="52"/>
        <v>90.54054054054053</v>
      </c>
      <c r="AP59" s="17">
        <f t="shared" si="53"/>
        <v>6.756756756756757</v>
      </c>
      <c r="AQ59" s="17">
        <f t="shared" si="54"/>
        <v>2.7027027027027026</v>
      </c>
      <c r="AR59" s="22">
        <f t="shared" si="41"/>
        <v>100</v>
      </c>
    </row>
    <row r="60" spans="2:44" ht="12.75">
      <c r="B60" s="36"/>
      <c r="C60" s="36" t="s">
        <v>78</v>
      </c>
      <c r="D60" s="37" t="s">
        <v>79</v>
      </c>
      <c r="E60" s="6" t="s">
        <v>249</v>
      </c>
      <c r="F60" s="6">
        <v>190</v>
      </c>
      <c r="G60" s="17">
        <v>74.86187845303867</v>
      </c>
      <c r="H60" s="17">
        <v>9.392265193370166</v>
      </c>
      <c r="I60" s="17">
        <v>5.801104972375691</v>
      </c>
      <c r="J60" s="17">
        <v>1.1049723756906078</v>
      </c>
      <c r="K60" s="17">
        <v>1.3812154696132597</v>
      </c>
      <c r="L60" s="17">
        <v>3.867403314917127</v>
      </c>
      <c r="M60" s="17">
        <v>0</v>
      </c>
      <c r="N60" s="7">
        <v>0.2762430939226519</v>
      </c>
      <c r="O60" s="7">
        <v>0.2762430939226519</v>
      </c>
      <c r="P60" s="17">
        <v>0.5524861878453038</v>
      </c>
      <c r="Q60" s="17">
        <v>1.3812154696132597</v>
      </c>
      <c r="R60" s="17">
        <v>0</v>
      </c>
      <c r="S60" s="7">
        <v>0.2762430939226519</v>
      </c>
      <c r="T60" s="7">
        <v>0.2762430939226519</v>
      </c>
      <c r="U60" s="7">
        <v>0.2762430939226519</v>
      </c>
      <c r="V60" s="30">
        <v>0.2762430939226519</v>
      </c>
      <c r="W60" s="22">
        <f t="shared" si="8"/>
        <v>100.00000000000003</v>
      </c>
      <c r="X60" s="17" t="s">
        <v>69</v>
      </c>
      <c r="Y60" s="17">
        <v>66.66666666666666</v>
      </c>
      <c r="Z60" s="23">
        <v>5.555555555555555</v>
      </c>
      <c r="AA60" s="17">
        <f t="shared" si="42"/>
        <v>38.18181818181818</v>
      </c>
      <c r="AB60" s="33"/>
      <c r="AC60" s="17">
        <f t="shared" si="43"/>
        <v>75.27777777777777</v>
      </c>
      <c r="AD60" s="17">
        <f t="shared" si="44"/>
        <v>15.277777777777777</v>
      </c>
      <c r="AE60" s="17">
        <f t="shared" si="45"/>
        <v>9.444444444444445</v>
      </c>
      <c r="AF60" s="22">
        <f t="shared" si="9"/>
        <v>99.99999999999999</v>
      </c>
      <c r="AG60" s="17">
        <f t="shared" si="46"/>
        <v>13.636363636363633</v>
      </c>
      <c r="AH60" s="17">
        <f t="shared" si="47"/>
        <v>34.848484848484844</v>
      </c>
      <c r="AI60" s="17">
        <f t="shared" si="48"/>
        <v>51.5151515151515</v>
      </c>
      <c r="AJ60" s="22">
        <f t="shared" si="23"/>
        <v>99.99999999999997</v>
      </c>
      <c r="AK60" s="17">
        <f t="shared" si="49"/>
        <v>47.05882352941176</v>
      </c>
      <c r="AL60" s="17">
        <f t="shared" si="50"/>
        <v>44.11764705882352</v>
      </c>
      <c r="AM60" s="17">
        <f t="shared" si="51"/>
        <v>8.823529411764703</v>
      </c>
      <c r="AN60" s="22">
        <f t="shared" si="24"/>
        <v>99.99999999999997</v>
      </c>
      <c r="AO60" s="17">
        <f t="shared" si="52"/>
        <v>87.50000000000001</v>
      </c>
      <c r="AP60" s="17">
        <f t="shared" si="53"/>
        <v>6.25</v>
      </c>
      <c r="AQ60" s="17">
        <f t="shared" si="54"/>
        <v>6.25</v>
      </c>
      <c r="AR60" s="22">
        <f t="shared" si="41"/>
        <v>100.00000000000001</v>
      </c>
    </row>
    <row r="61" spans="2:44" ht="12.75">
      <c r="B61" s="36"/>
      <c r="C61" s="36" t="s">
        <v>60</v>
      </c>
      <c r="D61" s="37" t="s">
        <v>59</v>
      </c>
      <c r="E61" s="6" t="s">
        <v>249</v>
      </c>
      <c r="F61" s="6">
        <v>465</v>
      </c>
      <c r="G61" s="17">
        <v>74.77638640429338</v>
      </c>
      <c r="H61" s="17">
        <v>8.586762075134168</v>
      </c>
      <c r="I61" s="17">
        <v>1.7889087656529516</v>
      </c>
      <c r="J61" s="17">
        <v>1.073345259391771</v>
      </c>
      <c r="K61" s="17">
        <v>0</v>
      </c>
      <c r="L61" s="17">
        <v>8.816764630718119</v>
      </c>
      <c r="M61" s="17">
        <v>0.5750063889598773</v>
      </c>
      <c r="N61" s="7">
        <v>0.17889087656529518</v>
      </c>
      <c r="O61" s="7">
        <v>0.4472271914132379</v>
      </c>
      <c r="P61" s="17">
        <v>1.073345259391771</v>
      </c>
      <c r="Q61" s="7">
        <v>0.35778175313059035</v>
      </c>
      <c r="R61" s="7">
        <v>0.35778175313059035</v>
      </c>
      <c r="S61" s="7">
        <v>0.17889087656529518</v>
      </c>
      <c r="T61" s="17">
        <v>0</v>
      </c>
      <c r="U61" s="7">
        <v>0.17889087656529518</v>
      </c>
      <c r="V61" s="30">
        <v>1.6100178890876564</v>
      </c>
      <c r="W61" s="22">
        <f t="shared" si="8"/>
        <v>99.99999999999997</v>
      </c>
      <c r="X61" s="17" t="s">
        <v>69</v>
      </c>
      <c r="Y61" s="17">
        <v>57.14285714285714</v>
      </c>
      <c r="Z61" s="23">
        <v>6.896551724137931</v>
      </c>
      <c r="AA61" s="17">
        <f t="shared" si="42"/>
        <v>17.24137931034483</v>
      </c>
      <c r="AB61" s="33"/>
      <c r="AC61" s="17">
        <f t="shared" si="43"/>
        <v>76.1384335154827</v>
      </c>
      <c r="AD61" s="17">
        <f t="shared" si="44"/>
        <v>10.56466302367942</v>
      </c>
      <c r="AE61" s="17">
        <f t="shared" si="45"/>
        <v>13.29690346083789</v>
      </c>
      <c r="AF61" s="22">
        <f t="shared" si="9"/>
        <v>100.00000000000001</v>
      </c>
      <c r="AG61" s="17">
        <f t="shared" si="46"/>
        <v>9.58904109589041</v>
      </c>
      <c r="AH61" s="17">
        <f t="shared" si="47"/>
        <v>9.58904109589041</v>
      </c>
      <c r="AI61" s="17">
        <f t="shared" si="48"/>
        <v>80.82191780821918</v>
      </c>
      <c r="AJ61" s="22">
        <f t="shared" si="23"/>
        <v>100</v>
      </c>
      <c r="AK61" s="17">
        <f t="shared" si="49"/>
        <v>12.328767123287673</v>
      </c>
      <c r="AL61" s="17">
        <f t="shared" si="50"/>
        <v>73.28767123287672</v>
      </c>
      <c r="AM61" s="17">
        <f t="shared" si="51"/>
        <v>14.383561643835618</v>
      </c>
      <c r="AN61" s="22">
        <f t="shared" si="24"/>
        <v>100.00000000000001</v>
      </c>
      <c r="AO61" s="17">
        <f t="shared" si="52"/>
        <v>93.75</v>
      </c>
      <c r="AP61" s="17">
        <f t="shared" si="53"/>
        <v>4.464285714285714</v>
      </c>
      <c r="AQ61" s="17">
        <f t="shared" si="54"/>
        <v>1.785714285714286</v>
      </c>
      <c r="AR61" s="22">
        <f t="shared" si="41"/>
        <v>100</v>
      </c>
    </row>
    <row r="62" spans="2:44" ht="12.75">
      <c r="B62" s="36" t="s">
        <v>316</v>
      </c>
      <c r="C62" s="36" t="s">
        <v>292</v>
      </c>
      <c r="D62" s="37" t="s">
        <v>125</v>
      </c>
      <c r="E62" s="6" t="s">
        <v>249</v>
      </c>
      <c r="F62" s="6">
        <v>254.85952127634297</v>
      </c>
      <c r="G62" s="17">
        <v>71.64179104477611</v>
      </c>
      <c r="H62" s="17">
        <v>4.776119402985075</v>
      </c>
      <c r="I62" s="17">
        <v>5.3731343283582085</v>
      </c>
      <c r="J62" s="7">
        <v>0.2985074626865672</v>
      </c>
      <c r="K62" s="17">
        <v>0.5970149253731344</v>
      </c>
      <c r="L62" s="17">
        <v>11.763907734056987</v>
      </c>
      <c r="M62" s="17">
        <v>3.459972862957937</v>
      </c>
      <c r="N62" s="17">
        <v>1.4925373134328357</v>
      </c>
      <c r="O62" s="17">
        <v>0</v>
      </c>
      <c r="P62" s="17">
        <v>0</v>
      </c>
      <c r="Q62" s="17">
        <v>0.5970149253731344</v>
      </c>
      <c r="R62" s="17">
        <v>0</v>
      </c>
      <c r="S62" s="17">
        <v>0</v>
      </c>
      <c r="T62" s="17">
        <v>0</v>
      </c>
      <c r="U62" s="17">
        <v>0</v>
      </c>
      <c r="V62" s="20">
        <v>0</v>
      </c>
      <c r="W62" s="22">
        <f t="shared" si="8"/>
        <v>99.99999999999999</v>
      </c>
      <c r="X62" s="17" t="s">
        <v>69</v>
      </c>
      <c r="Y62" s="17" t="s">
        <v>69</v>
      </c>
      <c r="Z62" s="23">
        <v>0</v>
      </c>
      <c r="AA62" s="17">
        <f t="shared" si="42"/>
        <v>52.94117647058824</v>
      </c>
      <c r="AB62" s="33"/>
      <c r="AC62" s="17">
        <f t="shared" si="43"/>
        <v>71.64179104477613</v>
      </c>
      <c r="AD62" s="17">
        <f t="shared" si="44"/>
        <v>10.149253731343284</v>
      </c>
      <c r="AE62" s="17">
        <f t="shared" si="45"/>
        <v>18.2089552238806</v>
      </c>
      <c r="AF62" s="22">
        <f t="shared" si="9"/>
        <v>100</v>
      </c>
      <c r="AG62" s="17">
        <f t="shared" si="46"/>
        <v>1.639344262295082</v>
      </c>
      <c r="AH62" s="17">
        <f t="shared" si="47"/>
        <v>6.557377049180328</v>
      </c>
      <c r="AI62" s="17">
        <f t="shared" si="48"/>
        <v>91.80327868852459</v>
      </c>
      <c r="AJ62" s="22">
        <f t="shared" si="23"/>
        <v>100</v>
      </c>
      <c r="AK62" s="17">
        <f t="shared" si="49"/>
        <v>8.196721311475413</v>
      </c>
      <c r="AL62" s="17">
        <f t="shared" si="50"/>
        <v>91.80327868852459</v>
      </c>
      <c r="AM62" s="17">
        <f t="shared" si="51"/>
        <v>0</v>
      </c>
      <c r="AN62" s="22">
        <f t="shared" si="24"/>
        <v>100</v>
      </c>
      <c r="AO62" s="17">
        <f t="shared" si="52"/>
        <v>91.07142857142857</v>
      </c>
      <c r="AP62" s="17">
        <f t="shared" si="53"/>
        <v>0</v>
      </c>
      <c r="AQ62" s="17">
        <f t="shared" si="54"/>
        <v>8.928571428571429</v>
      </c>
      <c r="AR62" s="22">
        <f t="shared" si="41"/>
        <v>100</v>
      </c>
    </row>
    <row r="63" spans="2:44" ht="12.75">
      <c r="B63" s="36"/>
      <c r="C63" s="36" t="s">
        <v>56</v>
      </c>
      <c r="D63" s="37" t="s">
        <v>82</v>
      </c>
      <c r="E63" s="6" t="s">
        <v>249</v>
      </c>
      <c r="F63" s="6">
        <v>420</v>
      </c>
      <c r="G63" s="17">
        <v>58.7431693989071</v>
      </c>
      <c r="H63" s="17">
        <v>7.650273224043716</v>
      </c>
      <c r="I63" s="17">
        <v>7.377049180327869</v>
      </c>
      <c r="J63" s="7">
        <v>0.546448087431694</v>
      </c>
      <c r="K63" s="17">
        <v>1.9125683060109289</v>
      </c>
      <c r="L63" s="17">
        <v>15.643196273403207</v>
      </c>
      <c r="M63" s="17">
        <v>1.7065305025530773</v>
      </c>
      <c r="N63" s="17">
        <v>1.912568306010929</v>
      </c>
      <c r="O63" s="17">
        <v>1.2295081967213115</v>
      </c>
      <c r="P63" s="7">
        <v>0.546448087431694</v>
      </c>
      <c r="Q63" s="7">
        <v>0.546448087431694</v>
      </c>
      <c r="R63" s="7">
        <v>0.4098360655737705</v>
      </c>
      <c r="S63" s="7">
        <v>0.4098360655737705</v>
      </c>
      <c r="T63" s="7">
        <v>0.273224043715847</v>
      </c>
      <c r="U63" s="17">
        <v>0</v>
      </c>
      <c r="V63" s="30">
        <v>1.092896174863388</v>
      </c>
      <c r="W63" s="22">
        <f t="shared" si="8"/>
        <v>100</v>
      </c>
      <c r="X63" s="17" t="s">
        <v>69</v>
      </c>
      <c r="Y63" s="17" t="s">
        <v>69</v>
      </c>
      <c r="Z63" s="23">
        <v>6</v>
      </c>
      <c r="AA63" s="17">
        <f t="shared" si="42"/>
        <v>49.09090909090909</v>
      </c>
      <c r="AB63" s="33"/>
      <c r="AC63" s="17">
        <f t="shared" si="43"/>
        <v>59.392265193370164</v>
      </c>
      <c r="AD63" s="17">
        <f t="shared" si="44"/>
        <v>15.193370165745856</v>
      </c>
      <c r="AE63" s="17">
        <f t="shared" si="45"/>
        <v>25.41436464088398</v>
      </c>
      <c r="AF63" s="22">
        <f t="shared" si="9"/>
        <v>100</v>
      </c>
      <c r="AG63" s="17">
        <f t="shared" si="46"/>
        <v>5.494505494505494</v>
      </c>
      <c r="AH63" s="17">
        <f t="shared" si="47"/>
        <v>10.989010989010985</v>
      </c>
      <c r="AI63" s="17">
        <f t="shared" si="48"/>
        <v>83.5164835164835</v>
      </c>
      <c r="AJ63" s="22">
        <f t="shared" si="23"/>
        <v>99.99999999999999</v>
      </c>
      <c r="AK63" s="17">
        <f t="shared" si="49"/>
        <v>14.67391304347826</v>
      </c>
      <c r="AL63" s="17">
        <f t="shared" si="50"/>
        <v>76.63043478260867</v>
      </c>
      <c r="AM63" s="17">
        <f t="shared" si="51"/>
        <v>8.695652173913041</v>
      </c>
      <c r="AN63" s="22">
        <f t="shared" si="24"/>
        <v>99.99999999999999</v>
      </c>
      <c r="AO63" s="17">
        <f t="shared" si="52"/>
        <v>84.66666666666667</v>
      </c>
      <c r="AP63" s="17">
        <f t="shared" si="53"/>
        <v>6</v>
      </c>
      <c r="AQ63" s="17">
        <f t="shared" si="54"/>
        <v>9.333333333333334</v>
      </c>
      <c r="AR63" s="22">
        <f t="shared" si="41"/>
        <v>100</v>
      </c>
    </row>
    <row r="64" spans="2:44" ht="12.75">
      <c r="B64" s="36"/>
      <c r="C64" s="36" t="s">
        <v>81</v>
      </c>
      <c r="D64" s="37" t="s">
        <v>80</v>
      </c>
      <c r="E64" s="6" t="s">
        <v>249</v>
      </c>
      <c r="F64" s="6">
        <v>380</v>
      </c>
      <c r="G64" s="17">
        <v>76.94444444444444</v>
      </c>
      <c r="H64" s="17">
        <v>6.111111111111111</v>
      </c>
      <c r="I64" s="17">
        <v>5</v>
      </c>
      <c r="J64" s="17">
        <v>0.9259259259259258</v>
      </c>
      <c r="K64" s="17">
        <v>1.8518518518518516</v>
      </c>
      <c r="L64" s="17">
        <v>6.944444444444444</v>
      </c>
      <c r="M64" s="7">
        <v>0.27777777777777773</v>
      </c>
      <c r="N64" s="7">
        <v>0.2777777777777778</v>
      </c>
      <c r="O64" s="17">
        <v>0</v>
      </c>
      <c r="P64" s="17">
        <v>0</v>
      </c>
      <c r="Q64" s="7">
        <v>0.2777777777777778</v>
      </c>
      <c r="R64" s="17">
        <v>0</v>
      </c>
      <c r="S64" s="17">
        <v>0.5555555555555556</v>
      </c>
      <c r="T64" s="17">
        <v>0</v>
      </c>
      <c r="U64" s="17">
        <v>0</v>
      </c>
      <c r="V64" s="30">
        <v>0.8333333333333334</v>
      </c>
      <c r="W64" s="22">
        <f t="shared" si="8"/>
        <v>99.99999999999997</v>
      </c>
      <c r="X64" s="17">
        <v>188.88888888888886</v>
      </c>
      <c r="Y64" s="17">
        <v>80.95238095238095</v>
      </c>
      <c r="Z64" s="23">
        <v>5.263157894736842</v>
      </c>
      <c r="AA64" s="17">
        <f t="shared" si="42"/>
        <v>45</v>
      </c>
      <c r="AB64" s="33"/>
      <c r="AC64" s="17">
        <f t="shared" si="43"/>
        <v>77.59103641456583</v>
      </c>
      <c r="AD64" s="17">
        <f t="shared" si="44"/>
        <v>11.204481792717088</v>
      </c>
      <c r="AE64" s="17">
        <f t="shared" si="45"/>
        <v>11.204481792717091</v>
      </c>
      <c r="AF64" s="22">
        <f t="shared" si="9"/>
        <v>100.00000000000001</v>
      </c>
      <c r="AG64" s="17">
        <f t="shared" si="46"/>
        <v>6.249999999999999</v>
      </c>
      <c r="AH64" s="17">
        <f t="shared" si="47"/>
        <v>26.249999999999996</v>
      </c>
      <c r="AI64" s="17">
        <f t="shared" si="48"/>
        <v>67.49999999999999</v>
      </c>
      <c r="AJ64" s="22">
        <f t="shared" si="23"/>
        <v>99.99999999999997</v>
      </c>
      <c r="AK64" s="17">
        <f t="shared" si="49"/>
        <v>32.49999999999999</v>
      </c>
      <c r="AL64" s="17">
        <f t="shared" si="50"/>
        <v>67.49999999999999</v>
      </c>
      <c r="AM64" s="17">
        <f t="shared" si="51"/>
        <v>0</v>
      </c>
      <c r="AN64" s="22">
        <f t="shared" si="24"/>
        <v>99.99999999999997</v>
      </c>
      <c r="AO64" s="17">
        <f t="shared" si="52"/>
        <v>96.2962962962963</v>
      </c>
      <c r="AP64" s="17">
        <f t="shared" si="53"/>
        <v>0</v>
      </c>
      <c r="AQ64" s="17">
        <f t="shared" si="54"/>
        <v>3.703703703703704</v>
      </c>
      <c r="AR64" s="22">
        <f t="shared" si="41"/>
        <v>100.00000000000001</v>
      </c>
    </row>
    <row r="65" spans="2:44" ht="12.75">
      <c r="B65" s="36"/>
      <c r="C65" s="36" t="s">
        <v>304</v>
      </c>
      <c r="D65" s="37" t="s">
        <v>54</v>
      </c>
      <c r="E65" s="6" t="s">
        <v>249</v>
      </c>
      <c r="F65" s="6">
        <v>365.2956176917149</v>
      </c>
      <c r="G65" s="17">
        <v>93.61313868613139</v>
      </c>
      <c r="H65" s="17">
        <v>4.37956204379562</v>
      </c>
      <c r="I65" s="17">
        <v>0.7299270072992701</v>
      </c>
      <c r="J65" s="7">
        <v>0.5474452554744526</v>
      </c>
      <c r="K65" s="7">
        <v>0.364963503649635</v>
      </c>
      <c r="L65" s="7">
        <v>0.18248175182481752</v>
      </c>
      <c r="M65" s="17">
        <v>0</v>
      </c>
      <c r="N65" s="17">
        <v>0</v>
      </c>
      <c r="O65" s="17">
        <v>0</v>
      </c>
      <c r="P65" s="7">
        <v>0.18248175182481752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20">
        <v>0</v>
      </c>
      <c r="W65" s="22">
        <f t="shared" si="8"/>
        <v>100.00000000000001</v>
      </c>
      <c r="X65" s="17" t="s">
        <v>69</v>
      </c>
      <c r="Y65" s="17" t="s">
        <v>69</v>
      </c>
      <c r="Z65" s="23">
        <v>0</v>
      </c>
      <c r="AA65" s="17">
        <f t="shared" si="42"/>
        <v>14.285714285714288</v>
      </c>
      <c r="AB65" s="33"/>
      <c r="AC65" s="17">
        <f t="shared" si="43"/>
        <v>93.61313868613138</v>
      </c>
      <c r="AD65" s="17">
        <f t="shared" si="44"/>
        <v>5.109489051094889</v>
      </c>
      <c r="AE65" s="17">
        <f t="shared" si="45"/>
        <v>1.2773722627737223</v>
      </c>
      <c r="AF65" s="22">
        <f t="shared" si="9"/>
        <v>99.99999999999999</v>
      </c>
      <c r="AG65" s="17" t="str">
        <f t="shared" si="46"/>
        <v>n.d.</v>
      </c>
      <c r="AH65" s="17" t="str">
        <f t="shared" si="47"/>
        <v>n.d.</v>
      </c>
      <c r="AI65" s="17" t="str">
        <f t="shared" si="48"/>
        <v>n.d.</v>
      </c>
      <c r="AJ65" s="22">
        <f t="shared" si="23"/>
      </c>
      <c r="AK65" s="17" t="str">
        <f t="shared" si="49"/>
        <v>n.d.</v>
      </c>
      <c r="AL65" s="17" t="str">
        <f t="shared" si="50"/>
        <v>n.d.</v>
      </c>
      <c r="AM65" s="17" t="str">
        <f t="shared" si="51"/>
        <v>n.d.</v>
      </c>
      <c r="AN65" s="22">
        <f t="shared" si="24"/>
      </c>
      <c r="AO65" s="17" t="str">
        <f t="shared" si="52"/>
        <v>n.d.</v>
      </c>
      <c r="AP65" s="17" t="str">
        <f t="shared" si="53"/>
        <v>n.d.</v>
      </c>
      <c r="AQ65" s="17" t="str">
        <f t="shared" si="54"/>
        <v>n.d.</v>
      </c>
      <c r="AR65" s="22">
        <f t="shared" si="41"/>
      </c>
    </row>
    <row r="66" spans="2:44" ht="12.75">
      <c r="B66" s="36"/>
      <c r="C66" s="36" t="s">
        <v>303</v>
      </c>
      <c r="D66" s="37" t="s">
        <v>77</v>
      </c>
      <c r="E66" s="6" t="s">
        <v>249</v>
      </c>
      <c r="F66" s="6">
        <v>340</v>
      </c>
      <c r="G66" s="17">
        <v>92.92364990689013</v>
      </c>
      <c r="H66" s="17">
        <v>4.0968342644320295</v>
      </c>
      <c r="I66" s="17">
        <v>1.303538175046555</v>
      </c>
      <c r="J66" s="17">
        <v>0</v>
      </c>
      <c r="K66" s="17">
        <v>0</v>
      </c>
      <c r="L66" s="17">
        <v>1.2569832402234637</v>
      </c>
      <c r="M66" s="17">
        <v>0</v>
      </c>
      <c r="N66" s="17">
        <v>0</v>
      </c>
      <c r="O66" s="7">
        <v>0.41899441340782123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20">
        <v>0</v>
      </c>
      <c r="W66" s="22">
        <f t="shared" si="8"/>
        <v>100</v>
      </c>
      <c r="X66" s="17" t="s">
        <v>69</v>
      </c>
      <c r="Y66" s="17">
        <v>24.390243902439025</v>
      </c>
      <c r="Z66" s="23">
        <v>29.411764705882355</v>
      </c>
      <c r="AA66" s="17">
        <f t="shared" si="42"/>
        <v>24.137931034482758</v>
      </c>
      <c r="AB66" s="33"/>
      <c r="AC66" s="17">
        <f t="shared" si="43"/>
        <v>92.92364990689013</v>
      </c>
      <c r="AD66" s="17">
        <f t="shared" si="44"/>
        <v>5.400372439478584</v>
      </c>
      <c r="AE66" s="17">
        <f t="shared" si="45"/>
        <v>1.675977653631285</v>
      </c>
      <c r="AF66" s="22">
        <f t="shared" si="9"/>
        <v>100</v>
      </c>
      <c r="AG66" s="17" t="str">
        <f t="shared" si="46"/>
        <v>n.d.</v>
      </c>
      <c r="AH66" s="17" t="str">
        <f t="shared" si="47"/>
        <v>n.d.</v>
      </c>
      <c r="AI66" s="17" t="str">
        <f t="shared" si="48"/>
        <v>n.d.</v>
      </c>
      <c r="AJ66" s="22">
        <f t="shared" si="23"/>
      </c>
      <c r="AK66" s="17" t="str">
        <f t="shared" si="49"/>
        <v>n.d.</v>
      </c>
      <c r="AL66" s="17" t="str">
        <f t="shared" si="50"/>
        <v>n.d.</v>
      </c>
      <c r="AM66" s="17" t="str">
        <f t="shared" si="51"/>
        <v>n.d.</v>
      </c>
      <c r="AN66" s="22">
        <f t="shared" si="24"/>
      </c>
      <c r="AO66" s="17" t="str">
        <f t="shared" si="52"/>
        <v>n.d.</v>
      </c>
      <c r="AP66" s="17" t="str">
        <f t="shared" si="53"/>
        <v>n.d.</v>
      </c>
      <c r="AQ66" s="17" t="str">
        <f t="shared" si="54"/>
        <v>n.d.</v>
      </c>
      <c r="AR66" s="22">
        <f t="shared" si="41"/>
      </c>
    </row>
    <row r="67" spans="2:44" ht="12.75">
      <c r="B67" s="36"/>
      <c r="C67" s="36" t="s">
        <v>75</v>
      </c>
      <c r="D67" s="37" t="s">
        <v>76</v>
      </c>
      <c r="E67" s="6" t="s">
        <v>249</v>
      </c>
      <c r="F67" s="6">
        <v>440</v>
      </c>
      <c r="G67" s="17">
        <v>93.03201506591337</v>
      </c>
      <c r="H67" s="17">
        <v>4.3314500941619585</v>
      </c>
      <c r="I67" s="17">
        <v>0.9416195856873824</v>
      </c>
      <c r="J67" s="7">
        <v>0.14124293785310735</v>
      </c>
      <c r="K67" s="7">
        <v>0.14124293785310735</v>
      </c>
      <c r="L67" s="17">
        <v>1.2711864406779663</v>
      </c>
      <c r="M67" s="17">
        <v>0</v>
      </c>
      <c r="N67" s="17">
        <v>0</v>
      </c>
      <c r="O67" s="7">
        <v>0.14124293785310735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20">
        <v>0</v>
      </c>
      <c r="W67" s="22">
        <f t="shared" si="8"/>
        <v>99.99999999999999</v>
      </c>
      <c r="X67" s="17" t="s">
        <v>69</v>
      </c>
      <c r="Y67" s="17" t="s">
        <v>69</v>
      </c>
      <c r="Z67" s="23">
        <v>16.666666666666664</v>
      </c>
      <c r="AA67" s="17">
        <f t="shared" si="42"/>
        <v>17.857142857142858</v>
      </c>
      <c r="AB67" s="33"/>
      <c r="AC67" s="17">
        <f t="shared" si="43"/>
        <v>93.03201506591338</v>
      </c>
      <c r="AD67" s="17">
        <f t="shared" si="44"/>
        <v>5.273069679849342</v>
      </c>
      <c r="AE67" s="17">
        <f t="shared" si="45"/>
        <v>1.6949152542372885</v>
      </c>
      <c r="AF67" s="22">
        <f t="shared" si="9"/>
        <v>100.00000000000001</v>
      </c>
      <c r="AG67" s="17" t="str">
        <f t="shared" si="46"/>
        <v>n.d.</v>
      </c>
      <c r="AH67" s="17" t="str">
        <f t="shared" si="47"/>
        <v>n.d.</v>
      </c>
      <c r="AI67" s="17" t="str">
        <f t="shared" si="48"/>
        <v>n.d.</v>
      </c>
      <c r="AJ67" s="22">
        <f t="shared" si="23"/>
      </c>
      <c r="AK67" s="17" t="str">
        <f t="shared" si="49"/>
        <v>n.d.</v>
      </c>
      <c r="AL67" s="17" t="str">
        <f t="shared" si="50"/>
        <v>n.d.</v>
      </c>
      <c r="AM67" s="17" t="str">
        <f t="shared" si="51"/>
        <v>n.d.</v>
      </c>
      <c r="AN67" s="22">
        <f t="shared" si="24"/>
      </c>
      <c r="AO67" s="17" t="str">
        <f t="shared" si="52"/>
        <v>n.d.</v>
      </c>
      <c r="AP67" s="17" t="str">
        <f t="shared" si="53"/>
        <v>n.d.</v>
      </c>
      <c r="AQ67" s="17" t="str">
        <f t="shared" si="54"/>
        <v>n.d.</v>
      </c>
      <c r="AR67" s="22">
        <f t="shared" si="41"/>
      </c>
    </row>
    <row r="68" spans="2:44" ht="12.75">
      <c r="B68" s="21" t="s">
        <v>208</v>
      </c>
      <c r="C68" s="36"/>
      <c r="D68" s="37"/>
      <c r="E68" s="6"/>
      <c r="F68" s="6"/>
      <c r="G68" s="17"/>
      <c r="H68" s="17"/>
      <c r="I68" s="1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20"/>
      <c r="W68" s="22"/>
      <c r="X68" s="17"/>
      <c r="Y68" s="17"/>
      <c r="Z68" s="23"/>
      <c r="AA68" s="17"/>
      <c r="AB68" s="33"/>
      <c r="AC68" s="17"/>
      <c r="AD68" s="17"/>
      <c r="AE68" s="17"/>
      <c r="AF68" s="22"/>
      <c r="AG68" s="17"/>
      <c r="AH68" s="17"/>
      <c r="AI68" s="17"/>
      <c r="AJ68" s="22"/>
      <c r="AK68" s="17"/>
      <c r="AL68" s="17"/>
      <c r="AM68" s="17"/>
      <c r="AN68" s="22"/>
      <c r="AO68" s="17"/>
      <c r="AP68" s="17"/>
      <c r="AQ68" s="17"/>
      <c r="AR68" s="22">
        <f t="shared" si="41"/>
      </c>
    </row>
    <row r="69" spans="2:44" ht="12.75">
      <c r="B69" s="64"/>
      <c r="C69" s="36" t="s">
        <v>284</v>
      </c>
      <c r="D69" s="37" t="s">
        <v>202</v>
      </c>
      <c r="E69" s="6" t="s">
        <v>249</v>
      </c>
      <c r="F69" s="6">
        <v>310</v>
      </c>
      <c r="G69" s="17">
        <v>89.01303538175046</v>
      </c>
      <c r="H69" s="17">
        <v>4.4692737430167595</v>
      </c>
      <c r="I69" s="17">
        <v>4.8417132216014895</v>
      </c>
      <c r="J69" s="17">
        <v>0</v>
      </c>
      <c r="K69" s="17">
        <v>0.74487895716946</v>
      </c>
      <c r="L69" s="7">
        <v>0.37243947858473</v>
      </c>
      <c r="M69" s="7">
        <v>0.186219739292365</v>
      </c>
      <c r="N69" s="17">
        <v>0</v>
      </c>
      <c r="O69" s="17">
        <v>0</v>
      </c>
      <c r="P69" s="17">
        <v>0</v>
      </c>
      <c r="Q69" s="7">
        <v>0.37243947858473</v>
      </c>
      <c r="R69" s="17">
        <v>0</v>
      </c>
      <c r="S69" s="17">
        <v>0</v>
      </c>
      <c r="T69" s="17">
        <v>0</v>
      </c>
      <c r="U69" s="17">
        <v>0</v>
      </c>
      <c r="V69" s="20">
        <v>0</v>
      </c>
      <c r="W69" s="22">
        <f t="shared" si="8"/>
        <v>99.99999999999999</v>
      </c>
      <c r="X69" s="17" t="s">
        <v>69</v>
      </c>
      <c r="Y69" s="17" t="s">
        <v>69</v>
      </c>
      <c r="Z69" s="23">
        <v>12.5</v>
      </c>
      <c r="AA69" s="17">
        <f aca="true" t="shared" si="55" ref="AA69:AA80">IF(H69+I69&gt;3,I69/(H69+I69)*100,"n.d.")</f>
        <v>52</v>
      </c>
      <c r="AB69" s="33"/>
      <c r="AC69" s="17">
        <f aca="true" t="shared" si="56" ref="AC69:AC80">G69/SUM($G69:$T69)*100</f>
        <v>89.01303538175047</v>
      </c>
      <c r="AD69" s="17">
        <f aca="true" t="shared" si="57" ref="AD69:AD80">(H69+I69)/SUM($G69:$T69)*100</f>
        <v>9.31098696461825</v>
      </c>
      <c r="AE69" s="17">
        <f aca="true" t="shared" si="58" ref="AE69:AE80">SUM(J69:T69)/SUM($G69:$T69)*100</f>
        <v>1.6759776536312851</v>
      </c>
      <c r="AF69" s="22">
        <f t="shared" si="9"/>
        <v>100</v>
      </c>
      <c r="AG69" s="17" t="str">
        <f aca="true" t="shared" si="59" ref="AG69:AG80">IF(AE69&gt;3,(SUM(R69:S69)+SUM(P69:Q69)/2)/SUM($J69:$S69)*100,"n.d.")</f>
        <v>n.d.</v>
      </c>
      <c r="AH69" s="17" t="str">
        <f aca="true" t="shared" si="60" ref="AH69:AH80">IF(AE69&gt;3,(SUM(J69:K69)+Q69/2)/SUM($J69:$S69)*100,"n.d.")</f>
        <v>n.d.</v>
      </c>
      <c r="AI69" s="17" t="str">
        <f aca="true" t="shared" si="61" ref="AI69:AI80">IF(AE69&gt;3,(SUM(L69:O69)+P69/2)/SUM($J69:$S69)*100,"n.d.")</f>
        <v>n.d.</v>
      </c>
      <c r="AJ69" s="22">
        <f t="shared" si="23"/>
      </c>
      <c r="AK69" s="17" t="str">
        <f aca="true" t="shared" si="62" ref="AK69:AK80">IF(AE69&gt;3,(SUM(J69:K69,Q69,S69:T69)/SUM($J69:$T69)*100),"n.d.")</f>
        <v>n.d.</v>
      </c>
      <c r="AL69" s="17" t="str">
        <f aca="true" t="shared" si="63" ref="AL69:AL80">IF(AE69&gt;3,(SUM(L69:M69,N69)/SUM($J69:$T69)*100),"n.d.")</f>
        <v>n.d.</v>
      </c>
      <c r="AM69" s="17" t="str">
        <f aca="true" t="shared" si="64" ref="AM69:AM80">IF(AE69&gt;3,(SUM(O69,P69,R69)/SUM($J69:$T69)*100),"n.d.")</f>
        <v>n.d.</v>
      </c>
      <c r="AN69" s="22">
        <f t="shared" si="24"/>
      </c>
      <c r="AO69" s="17" t="str">
        <f aca="true" t="shared" si="65" ref="AO69:AO80">IF(SUM($L69:$O69)&gt;3,SUM(L69:M69)/SUM($L69:$O69)*100,"n.d.")</f>
        <v>n.d.</v>
      </c>
      <c r="AP69" s="17" t="str">
        <f aca="true" t="shared" si="66" ref="AP69:AP80">IF(SUM($L69:$O69)&gt;3,O69/SUM($L69:$O69)*100,"n.d.")</f>
        <v>n.d.</v>
      </c>
      <c r="AQ69" s="17" t="str">
        <f aca="true" t="shared" si="67" ref="AQ69:AQ80">IF(SUM($L69:$O69)&gt;3,N69/SUM($L69:$O69)*100,"n.d.")</f>
        <v>n.d.</v>
      </c>
      <c r="AR69" s="22">
        <f t="shared" si="41"/>
      </c>
    </row>
    <row r="70" spans="2:44" ht="12.75">
      <c r="B70" s="36"/>
      <c r="C70" s="36" t="s">
        <v>229</v>
      </c>
      <c r="D70" s="37" t="s">
        <v>230</v>
      </c>
      <c r="E70" s="6" t="s">
        <v>249</v>
      </c>
      <c r="F70" s="6">
        <v>215</v>
      </c>
      <c r="G70" s="17">
        <v>73.01587301587301</v>
      </c>
      <c r="H70" s="17">
        <v>7.936507936507936</v>
      </c>
      <c r="I70" s="17">
        <v>4.761904761904762</v>
      </c>
      <c r="J70" s="17">
        <v>1.5873015873015872</v>
      </c>
      <c r="K70" s="17">
        <v>1.5873015873015872</v>
      </c>
      <c r="L70" s="17">
        <v>1.5873015873015872</v>
      </c>
      <c r="M70" s="17">
        <v>0</v>
      </c>
      <c r="N70" s="17">
        <v>6.349206349206349</v>
      </c>
      <c r="O70" s="17">
        <v>0</v>
      </c>
      <c r="P70" s="17">
        <v>0</v>
      </c>
      <c r="Q70" s="17">
        <v>1.5873015873015872</v>
      </c>
      <c r="R70" s="17">
        <v>0</v>
      </c>
      <c r="S70" s="17">
        <v>0</v>
      </c>
      <c r="T70" s="17">
        <v>0</v>
      </c>
      <c r="U70" s="17">
        <v>0</v>
      </c>
      <c r="V70" s="30">
        <v>1.5873015873015872</v>
      </c>
      <c r="W70" s="22">
        <f t="shared" si="8"/>
        <v>99.99999999999997</v>
      </c>
      <c r="X70" s="17" t="s">
        <v>69</v>
      </c>
      <c r="Y70" s="17" t="s">
        <v>69</v>
      </c>
      <c r="Z70" s="23">
        <v>0</v>
      </c>
      <c r="AA70" s="17">
        <f t="shared" si="55"/>
        <v>37.5</v>
      </c>
      <c r="AB70" s="33"/>
      <c r="AC70" s="17">
        <f t="shared" si="56"/>
        <v>74.19354838709678</v>
      </c>
      <c r="AD70" s="17">
        <f t="shared" si="57"/>
        <v>12.903225806451616</v>
      </c>
      <c r="AE70" s="17">
        <f t="shared" si="58"/>
        <v>12.903225806451616</v>
      </c>
      <c r="AF70" s="22">
        <f t="shared" si="9"/>
        <v>100.00000000000001</v>
      </c>
      <c r="AG70" s="17">
        <f t="shared" si="59"/>
        <v>6.25</v>
      </c>
      <c r="AH70" s="17">
        <f t="shared" si="60"/>
        <v>31.25</v>
      </c>
      <c r="AI70" s="17">
        <f t="shared" si="61"/>
        <v>62.5</v>
      </c>
      <c r="AJ70" s="22">
        <f t="shared" si="23"/>
        <v>100</v>
      </c>
      <c r="AK70" s="17">
        <f t="shared" si="62"/>
        <v>37.5</v>
      </c>
      <c r="AL70" s="17">
        <f t="shared" si="63"/>
        <v>62.5</v>
      </c>
      <c r="AM70" s="17">
        <f t="shared" si="64"/>
        <v>0</v>
      </c>
      <c r="AN70" s="22">
        <f t="shared" si="24"/>
        <v>100</v>
      </c>
      <c r="AO70" s="17">
        <f t="shared" si="65"/>
        <v>20</v>
      </c>
      <c r="AP70" s="17">
        <f t="shared" si="66"/>
        <v>0</v>
      </c>
      <c r="AQ70" s="17">
        <f t="shared" si="67"/>
        <v>80</v>
      </c>
      <c r="AR70" s="22">
        <f t="shared" si="41"/>
        <v>100</v>
      </c>
    </row>
    <row r="71" spans="2:44" ht="12.75">
      <c r="B71" s="36"/>
      <c r="C71" s="36" t="s">
        <v>231</v>
      </c>
      <c r="D71" s="37" t="s">
        <v>232</v>
      </c>
      <c r="E71" s="6" t="s">
        <v>249</v>
      </c>
      <c r="F71" s="6">
        <v>360</v>
      </c>
      <c r="G71" s="17">
        <v>94.32624113475178</v>
      </c>
      <c r="H71" s="17">
        <v>2.127659574468085</v>
      </c>
      <c r="I71" s="17">
        <v>1.4184397163120568</v>
      </c>
      <c r="J71" s="17">
        <v>0.7092198581560284</v>
      </c>
      <c r="K71" s="17">
        <v>0</v>
      </c>
      <c r="L71" s="17">
        <v>0.7092198581560284</v>
      </c>
      <c r="M71" s="17">
        <v>0</v>
      </c>
      <c r="N71" s="17">
        <v>0</v>
      </c>
      <c r="O71" s="17">
        <v>0</v>
      </c>
      <c r="P71" s="17">
        <v>0</v>
      </c>
      <c r="Q71" s="17">
        <v>0.7092198581560284</v>
      </c>
      <c r="R71" s="17">
        <v>0</v>
      </c>
      <c r="S71" s="17">
        <v>0</v>
      </c>
      <c r="T71" s="17">
        <v>0</v>
      </c>
      <c r="U71" s="17">
        <v>0</v>
      </c>
      <c r="V71" s="20">
        <v>0</v>
      </c>
      <c r="W71" s="22">
        <f t="shared" si="8"/>
        <v>100.00000000000001</v>
      </c>
      <c r="X71" s="17" t="s">
        <v>69</v>
      </c>
      <c r="Y71" s="17" t="s">
        <v>69</v>
      </c>
      <c r="Z71" s="23">
        <v>0</v>
      </c>
      <c r="AA71" s="17">
        <f t="shared" si="55"/>
        <v>40</v>
      </c>
      <c r="AB71" s="33"/>
      <c r="AC71" s="17">
        <f t="shared" si="56"/>
        <v>94.32624113475177</v>
      </c>
      <c r="AD71" s="17">
        <f t="shared" si="57"/>
        <v>3.546099290780141</v>
      </c>
      <c r="AE71" s="17">
        <f t="shared" si="58"/>
        <v>2.1276595744680846</v>
      </c>
      <c r="AF71" s="22">
        <f t="shared" si="9"/>
        <v>100</v>
      </c>
      <c r="AG71" s="17" t="str">
        <f t="shared" si="59"/>
        <v>n.d.</v>
      </c>
      <c r="AH71" s="17" t="str">
        <f t="shared" si="60"/>
        <v>n.d.</v>
      </c>
      <c r="AI71" s="17" t="str">
        <f t="shared" si="61"/>
        <v>n.d.</v>
      </c>
      <c r="AJ71" s="22">
        <f t="shared" si="23"/>
      </c>
      <c r="AK71" s="17" t="str">
        <f t="shared" si="62"/>
        <v>n.d.</v>
      </c>
      <c r="AL71" s="17" t="str">
        <f t="shared" si="63"/>
        <v>n.d.</v>
      </c>
      <c r="AM71" s="17" t="str">
        <f t="shared" si="64"/>
        <v>n.d.</v>
      </c>
      <c r="AN71" s="22">
        <f t="shared" si="24"/>
      </c>
      <c r="AO71" s="17" t="str">
        <f t="shared" si="65"/>
        <v>n.d.</v>
      </c>
      <c r="AP71" s="17" t="str">
        <f t="shared" si="66"/>
        <v>n.d.</v>
      </c>
      <c r="AQ71" s="17" t="str">
        <f t="shared" si="67"/>
        <v>n.d.</v>
      </c>
      <c r="AR71" s="22">
        <f t="shared" si="41"/>
      </c>
    </row>
    <row r="72" spans="2:44" ht="12.75">
      <c r="B72" s="36"/>
      <c r="C72" s="36" t="s">
        <v>285</v>
      </c>
      <c r="D72" s="37" t="s">
        <v>224</v>
      </c>
      <c r="E72" s="6" t="s">
        <v>249</v>
      </c>
      <c r="F72" s="6">
        <v>195.2079418479551</v>
      </c>
      <c r="G72" s="17">
        <v>72.91666666666666</v>
      </c>
      <c r="H72" s="17">
        <v>5.357142857142857</v>
      </c>
      <c r="I72" s="17">
        <v>1.1904761904761905</v>
      </c>
      <c r="J72" s="7">
        <v>0.1488095238095238</v>
      </c>
      <c r="K72" s="7">
        <v>0.1488095238095238</v>
      </c>
      <c r="L72" s="17">
        <v>9.523809523809524</v>
      </c>
      <c r="M72" s="17">
        <v>9.523809523809524</v>
      </c>
      <c r="N72" s="7">
        <v>0.2976190476190476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7">
        <v>0.2976190476190476</v>
      </c>
      <c r="V72" s="30">
        <v>0.5952380952380952</v>
      </c>
      <c r="W72" s="22">
        <f t="shared" si="8"/>
        <v>99.99999999999999</v>
      </c>
      <c r="X72" s="17" t="s">
        <v>69</v>
      </c>
      <c r="Y72" s="17" t="s">
        <v>69</v>
      </c>
      <c r="Z72" s="23">
        <v>0</v>
      </c>
      <c r="AA72" s="17">
        <f t="shared" si="55"/>
        <v>18.181818181818183</v>
      </c>
      <c r="AB72" s="33"/>
      <c r="AC72" s="17">
        <f t="shared" si="56"/>
        <v>73.57357357357358</v>
      </c>
      <c r="AD72" s="17">
        <f t="shared" si="57"/>
        <v>6.606606606606608</v>
      </c>
      <c r="AE72" s="17">
        <f t="shared" si="58"/>
        <v>19.819819819819827</v>
      </c>
      <c r="AF72" s="22">
        <f t="shared" si="9"/>
        <v>100.00000000000001</v>
      </c>
      <c r="AG72" s="17">
        <f t="shared" si="59"/>
        <v>0</v>
      </c>
      <c r="AH72" s="17">
        <f t="shared" si="60"/>
        <v>1.5151515151515151</v>
      </c>
      <c r="AI72" s="17">
        <f t="shared" si="61"/>
        <v>98.48484848484848</v>
      </c>
      <c r="AJ72" s="22">
        <f t="shared" si="23"/>
        <v>100</v>
      </c>
      <c r="AK72" s="17">
        <f t="shared" si="62"/>
        <v>1.5151515151515151</v>
      </c>
      <c r="AL72" s="17">
        <f t="shared" si="63"/>
        <v>98.48484848484848</v>
      </c>
      <c r="AM72" s="17">
        <f t="shared" si="64"/>
        <v>0</v>
      </c>
      <c r="AN72" s="22">
        <f t="shared" si="24"/>
        <v>100</v>
      </c>
      <c r="AO72" s="17">
        <f t="shared" si="65"/>
        <v>98.46153846153847</v>
      </c>
      <c r="AP72" s="17">
        <f t="shared" si="66"/>
        <v>0</v>
      </c>
      <c r="AQ72" s="17">
        <f t="shared" si="67"/>
        <v>1.5384615384615385</v>
      </c>
      <c r="AR72" s="22">
        <f t="shared" si="41"/>
        <v>100</v>
      </c>
    </row>
    <row r="73" spans="2:44" ht="12.75">
      <c r="B73" s="36"/>
      <c r="C73" s="36" t="s">
        <v>267</v>
      </c>
      <c r="D73" s="37" t="s">
        <v>233</v>
      </c>
      <c r="E73" s="6" t="s">
        <v>249</v>
      </c>
      <c r="F73" s="6">
        <v>380</v>
      </c>
      <c r="G73" s="17">
        <v>76.01351351351352</v>
      </c>
      <c r="H73" s="17">
        <v>1.6891891891891893</v>
      </c>
      <c r="I73" s="7">
        <v>0.33783783783783783</v>
      </c>
      <c r="J73" s="17">
        <v>0</v>
      </c>
      <c r="K73" s="17">
        <v>0</v>
      </c>
      <c r="L73" s="17">
        <v>10.641891891891891</v>
      </c>
      <c r="M73" s="17">
        <v>10.641891891891891</v>
      </c>
      <c r="N73" s="7">
        <v>0.33783783783783783</v>
      </c>
      <c r="O73" s="17">
        <v>0</v>
      </c>
      <c r="P73" s="17">
        <v>0</v>
      </c>
      <c r="Q73" s="17">
        <v>0</v>
      </c>
      <c r="R73" s="7">
        <v>0.33783783783783783</v>
      </c>
      <c r="S73" s="17">
        <v>0</v>
      </c>
      <c r="T73" s="17">
        <v>0</v>
      </c>
      <c r="U73" s="17">
        <v>0</v>
      </c>
      <c r="V73" s="20">
        <v>0</v>
      </c>
      <c r="W73" s="22">
        <f t="shared" si="8"/>
        <v>100</v>
      </c>
      <c r="X73" s="17" t="s">
        <v>69</v>
      </c>
      <c r="Y73" s="17" t="s">
        <v>69</v>
      </c>
      <c r="Z73" s="23">
        <v>0</v>
      </c>
      <c r="AA73" s="17" t="str">
        <f t="shared" si="55"/>
        <v>n.d.</v>
      </c>
      <c r="AB73" s="33"/>
      <c r="AC73" s="17">
        <f t="shared" si="56"/>
        <v>76.01351351351352</v>
      </c>
      <c r="AD73" s="17">
        <f t="shared" si="57"/>
        <v>2.027027027027027</v>
      </c>
      <c r="AE73" s="17">
        <f t="shared" si="58"/>
        <v>21.95945945945946</v>
      </c>
      <c r="AF73" s="22">
        <f t="shared" si="9"/>
        <v>100</v>
      </c>
      <c r="AG73" s="17">
        <f t="shared" si="59"/>
        <v>1.5384615384615383</v>
      </c>
      <c r="AH73" s="17">
        <f t="shared" si="60"/>
        <v>0</v>
      </c>
      <c r="AI73" s="17">
        <f t="shared" si="61"/>
        <v>98.46153846153845</v>
      </c>
      <c r="AJ73" s="22">
        <f t="shared" si="23"/>
        <v>99.99999999999999</v>
      </c>
      <c r="AK73" s="17">
        <f t="shared" si="62"/>
        <v>0</v>
      </c>
      <c r="AL73" s="17">
        <f t="shared" si="63"/>
        <v>98.46153846153845</v>
      </c>
      <c r="AM73" s="17">
        <f t="shared" si="64"/>
        <v>1.5384615384615383</v>
      </c>
      <c r="AN73" s="22">
        <f t="shared" si="24"/>
        <v>99.99999999999999</v>
      </c>
      <c r="AO73" s="17">
        <f t="shared" si="65"/>
        <v>98.4375</v>
      </c>
      <c r="AP73" s="17">
        <f t="shared" si="66"/>
        <v>0</v>
      </c>
      <c r="AQ73" s="17">
        <f t="shared" si="67"/>
        <v>1.5625</v>
      </c>
      <c r="AR73" s="22">
        <f t="shared" si="41"/>
        <v>100</v>
      </c>
    </row>
    <row r="74" spans="2:44" ht="12.75">
      <c r="B74" s="36"/>
      <c r="C74" s="36" t="s">
        <v>234</v>
      </c>
      <c r="D74" s="37" t="s">
        <v>235</v>
      </c>
      <c r="E74" s="6" t="s">
        <v>249</v>
      </c>
      <c r="F74" s="6">
        <v>480</v>
      </c>
      <c r="G74" s="17">
        <v>80.9375</v>
      </c>
      <c r="H74" s="17">
        <v>4.375</v>
      </c>
      <c r="I74" s="17">
        <v>2.5</v>
      </c>
      <c r="J74" s="17">
        <v>0</v>
      </c>
      <c r="K74" s="17">
        <v>0</v>
      </c>
      <c r="L74" s="17">
        <v>5.78125</v>
      </c>
      <c r="M74" s="17">
        <v>5.78125</v>
      </c>
      <c r="N74" s="17">
        <v>0</v>
      </c>
      <c r="O74" s="17">
        <v>0</v>
      </c>
      <c r="P74" s="17">
        <v>0.625</v>
      </c>
      <c r="Q74" s="17">
        <v>0</v>
      </c>
      <c r="R74" s="17">
        <v>0</v>
      </c>
      <c r="S74" s="17">
        <v>0</v>
      </c>
      <c r="T74" s="17">
        <v>0</v>
      </c>
      <c r="U74" s="17">
        <v>0</v>
      </c>
      <c r="V74" s="20">
        <v>0</v>
      </c>
      <c r="W74" s="22">
        <f t="shared" si="8"/>
        <v>100</v>
      </c>
      <c r="X74" s="17" t="s">
        <v>69</v>
      </c>
      <c r="Y74" s="17" t="s">
        <v>69</v>
      </c>
      <c r="Z74" s="23">
        <v>9.090909090909092</v>
      </c>
      <c r="AA74" s="17">
        <f t="shared" si="55"/>
        <v>36.36363636363637</v>
      </c>
      <c r="AB74" s="33"/>
      <c r="AC74" s="17">
        <f t="shared" si="56"/>
        <v>80.9375</v>
      </c>
      <c r="AD74" s="17">
        <f t="shared" si="57"/>
        <v>6.875000000000001</v>
      </c>
      <c r="AE74" s="17">
        <f t="shared" si="58"/>
        <v>12.1875</v>
      </c>
      <c r="AF74" s="22">
        <f t="shared" si="9"/>
        <v>100</v>
      </c>
      <c r="AG74" s="17">
        <f t="shared" si="59"/>
        <v>2.564102564102564</v>
      </c>
      <c r="AH74" s="17">
        <f t="shared" si="60"/>
        <v>0</v>
      </c>
      <c r="AI74" s="17">
        <f t="shared" si="61"/>
        <v>97.43589743589743</v>
      </c>
      <c r="AJ74" s="22">
        <f t="shared" si="23"/>
        <v>100</v>
      </c>
      <c r="AK74" s="17">
        <f t="shared" si="62"/>
        <v>0</v>
      </c>
      <c r="AL74" s="17">
        <f t="shared" si="63"/>
        <v>94.87179487179486</v>
      </c>
      <c r="AM74" s="17">
        <f t="shared" si="64"/>
        <v>5.128205128205128</v>
      </c>
      <c r="AN74" s="22">
        <f t="shared" si="24"/>
        <v>99.99999999999999</v>
      </c>
      <c r="AO74" s="17">
        <f t="shared" si="65"/>
        <v>100</v>
      </c>
      <c r="AP74" s="17">
        <f t="shared" si="66"/>
        <v>0</v>
      </c>
      <c r="AQ74" s="17">
        <f t="shared" si="67"/>
        <v>0</v>
      </c>
      <c r="AR74" s="22">
        <f t="shared" si="41"/>
        <v>100</v>
      </c>
    </row>
    <row r="75" spans="2:44" ht="12.75">
      <c r="B75" s="36"/>
      <c r="C75" s="36" t="s">
        <v>238</v>
      </c>
      <c r="D75" s="37" t="s">
        <v>237</v>
      </c>
      <c r="E75" s="6" t="s">
        <v>249</v>
      </c>
      <c r="F75" s="6">
        <v>290</v>
      </c>
      <c r="G75" s="17">
        <v>65.56291390728477</v>
      </c>
      <c r="H75" s="17">
        <v>3.9735099337748347</v>
      </c>
      <c r="I75" s="17">
        <v>4.635761589403973</v>
      </c>
      <c r="J75" s="17">
        <v>1.9867549668874174</v>
      </c>
      <c r="K75" s="17">
        <v>0</v>
      </c>
      <c r="L75" s="17">
        <v>16.325942988770517</v>
      </c>
      <c r="M75" s="17">
        <v>1.5548517132162396</v>
      </c>
      <c r="N75" s="17">
        <v>2.6490066225165565</v>
      </c>
      <c r="O75" s="17">
        <v>0</v>
      </c>
      <c r="P75" s="17">
        <v>0.6622516556291391</v>
      </c>
      <c r="Q75" s="17">
        <v>0</v>
      </c>
      <c r="R75" s="17">
        <v>0.6622516556291391</v>
      </c>
      <c r="S75" s="17">
        <v>1.3245033112582782</v>
      </c>
      <c r="T75" s="17">
        <v>0</v>
      </c>
      <c r="U75" s="17">
        <v>0</v>
      </c>
      <c r="V75" s="30">
        <v>0.6622516556291391</v>
      </c>
      <c r="W75" s="22">
        <f t="shared" si="8"/>
        <v>99.99999999999999</v>
      </c>
      <c r="X75" s="17" t="s">
        <v>69</v>
      </c>
      <c r="Y75" s="17">
        <v>125</v>
      </c>
      <c r="Z75" s="23">
        <v>0</v>
      </c>
      <c r="AA75" s="17">
        <f t="shared" si="55"/>
        <v>53.84615384615385</v>
      </c>
      <c r="AB75" s="33"/>
      <c r="AC75" s="17">
        <f t="shared" si="56"/>
        <v>66</v>
      </c>
      <c r="AD75" s="17">
        <f t="shared" si="57"/>
        <v>8.666666666666668</v>
      </c>
      <c r="AE75" s="17">
        <f t="shared" si="58"/>
        <v>25.333333333333336</v>
      </c>
      <c r="AF75" s="22">
        <f t="shared" si="9"/>
        <v>100</v>
      </c>
      <c r="AG75" s="17">
        <f t="shared" si="59"/>
        <v>9.210526315789474</v>
      </c>
      <c r="AH75" s="17">
        <f t="shared" si="60"/>
        <v>7.894736842105263</v>
      </c>
      <c r="AI75" s="17">
        <f t="shared" si="61"/>
        <v>82.89473684210526</v>
      </c>
      <c r="AJ75" s="22">
        <f t="shared" si="23"/>
        <v>100</v>
      </c>
      <c r="AK75" s="17">
        <f t="shared" si="62"/>
        <v>13.157894736842104</v>
      </c>
      <c r="AL75" s="17">
        <f t="shared" si="63"/>
        <v>81.57894736842105</v>
      </c>
      <c r="AM75" s="17">
        <f t="shared" si="64"/>
        <v>5.263157894736842</v>
      </c>
      <c r="AN75" s="22">
        <f t="shared" si="24"/>
        <v>100</v>
      </c>
      <c r="AO75" s="17">
        <f t="shared" si="65"/>
        <v>87.09677419354838</v>
      </c>
      <c r="AP75" s="17">
        <f t="shared" si="66"/>
        <v>0</v>
      </c>
      <c r="AQ75" s="17">
        <f t="shared" si="67"/>
        <v>12.903225806451612</v>
      </c>
      <c r="AR75" s="22">
        <f t="shared" si="41"/>
        <v>100</v>
      </c>
    </row>
    <row r="76" spans="2:44" ht="12.75">
      <c r="B76" s="36"/>
      <c r="C76" s="36" t="s">
        <v>195</v>
      </c>
      <c r="D76" s="37" t="s">
        <v>194</v>
      </c>
      <c r="E76" s="6" t="s">
        <v>249</v>
      </c>
      <c r="F76" s="6">
        <v>180</v>
      </c>
      <c r="G76" s="17">
        <v>54.385964912280706</v>
      </c>
      <c r="H76" s="17">
        <v>5.847953216374268</v>
      </c>
      <c r="I76" s="17">
        <v>12.573099415204677</v>
      </c>
      <c r="J76" s="17">
        <v>0.649772579597141</v>
      </c>
      <c r="K76" s="17">
        <v>2.2742040285899936</v>
      </c>
      <c r="L76" s="17">
        <v>15.789473684210524</v>
      </c>
      <c r="M76" s="17">
        <v>0.8771929824561402</v>
      </c>
      <c r="N76" s="17">
        <v>1.7543859649122806</v>
      </c>
      <c r="O76" s="17">
        <v>0</v>
      </c>
      <c r="P76" s="17">
        <v>0.5847953216374269</v>
      </c>
      <c r="Q76" s="7">
        <v>0.29239766081871343</v>
      </c>
      <c r="R76" s="17">
        <v>0</v>
      </c>
      <c r="S76" s="17">
        <v>0.5847953216374269</v>
      </c>
      <c r="T76" s="7">
        <v>0.29239766081871343</v>
      </c>
      <c r="U76" s="17">
        <v>0</v>
      </c>
      <c r="V76" s="30">
        <v>4.093567251461988</v>
      </c>
      <c r="W76" s="22">
        <f t="shared" si="8"/>
        <v>99.99999999999999</v>
      </c>
      <c r="X76" s="17">
        <v>233.3333333333333</v>
      </c>
      <c r="Y76" s="17">
        <v>87.5</v>
      </c>
      <c r="Z76" s="23">
        <v>6.557377049180328</v>
      </c>
      <c r="AA76" s="17">
        <f t="shared" si="55"/>
        <v>68.25396825396825</v>
      </c>
      <c r="AB76" s="33"/>
      <c r="AC76" s="17">
        <f t="shared" si="56"/>
        <v>56.70731707317075</v>
      </c>
      <c r="AD76" s="17">
        <f t="shared" si="57"/>
        <v>19.20731707317073</v>
      </c>
      <c r="AE76" s="17">
        <f t="shared" si="58"/>
        <v>24.08536585365854</v>
      </c>
      <c r="AF76" s="22">
        <f t="shared" si="9"/>
        <v>100.00000000000003</v>
      </c>
      <c r="AG76" s="17">
        <f t="shared" si="59"/>
        <v>4.487179487179488</v>
      </c>
      <c r="AH76" s="17">
        <f t="shared" si="60"/>
        <v>13.461538461538463</v>
      </c>
      <c r="AI76" s="17">
        <f t="shared" si="61"/>
        <v>82.05128205128204</v>
      </c>
      <c r="AJ76" s="22">
        <f t="shared" si="23"/>
        <v>100</v>
      </c>
      <c r="AK76" s="17">
        <f t="shared" si="62"/>
        <v>17.72151898734177</v>
      </c>
      <c r="AL76" s="17">
        <f t="shared" si="63"/>
        <v>79.74683544303797</v>
      </c>
      <c r="AM76" s="17">
        <f t="shared" si="64"/>
        <v>2.5316455696202533</v>
      </c>
      <c r="AN76" s="22">
        <f t="shared" si="24"/>
        <v>99.99999999999999</v>
      </c>
      <c r="AO76" s="17">
        <f t="shared" si="65"/>
        <v>90.47619047619048</v>
      </c>
      <c r="AP76" s="17">
        <f t="shared" si="66"/>
        <v>0</v>
      </c>
      <c r="AQ76" s="17">
        <f t="shared" si="67"/>
        <v>9.523809523809526</v>
      </c>
      <c r="AR76" s="22">
        <f t="shared" si="41"/>
        <v>100</v>
      </c>
    </row>
    <row r="77" spans="2:44" ht="12.75">
      <c r="B77" s="36"/>
      <c r="C77" s="36" t="s">
        <v>65</v>
      </c>
      <c r="D77" s="37" t="s">
        <v>64</v>
      </c>
      <c r="E77" s="6" t="s">
        <v>249</v>
      </c>
      <c r="F77" s="6">
        <v>430</v>
      </c>
      <c r="G77" s="17">
        <v>95.11241446725317</v>
      </c>
      <c r="H77" s="17">
        <v>4.496578690127078</v>
      </c>
      <c r="I77" s="7">
        <v>0.09775171065493646</v>
      </c>
      <c r="J77" s="17">
        <v>0</v>
      </c>
      <c r="K77" s="7">
        <v>0.2932551319648094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0</v>
      </c>
      <c r="V77" s="20">
        <v>0</v>
      </c>
      <c r="W77" s="22">
        <f t="shared" si="8"/>
        <v>100</v>
      </c>
      <c r="X77" s="17">
        <v>311.111111111111</v>
      </c>
      <c r="Y77" s="17">
        <v>114.28571428571428</v>
      </c>
      <c r="Z77" s="23">
        <v>6.666666666666667</v>
      </c>
      <c r="AA77" s="17">
        <f t="shared" si="55"/>
        <v>2.1276595744680846</v>
      </c>
      <c r="AB77" s="33"/>
      <c r="AC77" s="17">
        <f t="shared" si="56"/>
        <v>95.11241446725317</v>
      </c>
      <c r="AD77" s="17">
        <f t="shared" si="57"/>
        <v>4.594330400782014</v>
      </c>
      <c r="AE77" s="17">
        <f t="shared" si="58"/>
        <v>0.2932551319648094</v>
      </c>
      <c r="AF77" s="22">
        <f t="shared" si="9"/>
        <v>100</v>
      </c>
      <c r="AG77" s="17" t="str">
        <f t="shared" si="59"/>
        <v>n.d.</v>
      </c>
      <c r="AH77" s="17" t="str">
        <f t="shared" si="60"/>
        <v>n.d.</v>
      </c>
      <c r="AI77" s="17" t="str">
        <f t="shared" si="61"/>
        <v>n.d.</v>
      </c>
      <c r="AJ77" s="22">
        <f t="shared" si="23"/>
      </c>
      <c r="AK77" s="17" t="str">
        <f t="shared" si="62"/>
        <v>n.d.</v>
      </c>
      <c r="AL77" s="17" t="str">
        <f t="shared" si="63"/>
        <v>n.d.</v>
      </c>
      <c r="AM77" s="17" t="str">
        <f t="shared" si="64"/>
        <v>n.d.</v>
      </c>
      <c r="AN77" s="22">
        <f t="shared" si="24"/>
      </c>
      <c r="AO77" s="17" t="str">
        <f t="shared" si="65"/>
        <v>n.d.</v>
      </c>
      <c r="AP77" s="17" t="str">
        <f t="shared" si="66"/>
        <v>n.d.</v>
      </c>
      <c r="AQ77" s="17" t="str">
        <f t="shared" si="67"/>
        <v>n.d.</v>
      </c>
      <c r="AR77" s="22">
        <f t="shared" si="41"/>
      </c>
    </row>
    <row r="78" spans="2:44" ht="12.75">
      <c r="B78" s="36"/>
      <c r="C78" s="36" t="s">
        <v>62</v>
      </c>
      <c r="D78" s="37" t="s">
        <v>61</v>
      </c>
      <c r="E78" s="6" t="s">
        <v>249</v>
      </c>
      <c r="F78" s="6">
        <v>320</v>
      </c>
      <c r="G78" s="17">
        <v>90.9033078880407</v>
      </c>
      <c r="H78" s="17">
        <v>4.071246819338422</v>
      </c>
      <c r="I78" s="17">
        <v>0.826972010178117</v>
      </c>
      <c r="J78" s="7">
        <v>0.38167938931297707</v>
      </c>
      <c r="K78" s="17">
        <v>0</v>
      </c>
      <c r="L78" s="17">
        <v>3.435114503816794</v>
      </c>
      <c r="M78" s="17">
        <v>0</v>
      </c>
      <c r="N78" s="7">
        <v>0.38167938931297707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17">
        <v>0</v>
      </c>
      <c r="V78" s="20">
        <v>0</v>
      </c>
      <c r="W78" s="22">
        <f t="shared" si="8"/>
        <v>99.99999999999999</v>
      </c>
      <c r="X78" s="17" t="s">
        <v>69</v>
      </c>
      <c r="Y78" s="17" t="s">
        <v>69</v>
      </c>
      <c r="Z78" s="23">
        <v>8</v>
      </c>
      <c r="AA78" s="17">
        <f t="shared" si="55"/>
        <v>16.883116883116884</v>
      </c>
      <c r="AB78" s="33"/>
      <c r="AC78" s="17">
        <f t="shared" si="56"/>
        <v>90.90330788804071</v>
      </c>
      <c r="AD78" s="17">
        <f t="shared" si="57"/>
        <v>4.89821882951654</v>
      </c>
      <c r="AE78" s="17">
        <f t="shared" si="58"/>
        <v>4.198473282442749</v>
      </c>
      <c r="AF78" s="22">
        <f t="shared" si="9"/>
        <v>100</v>
      </c>
      <c r="AG78" s="17">
        <f t="shared" si="59"/>
        <v>0</v>
      </c>
      <c r="AH78" s="17">
        <f t="shared" si="60"/>
        <v>9.09090909090909</v>
      </c>
      <c r="AI78" s="17">
        <f t="shared" si="61"/>
        <v>90.9090909090909</v>
      </c>
      <c r="AJ78" s="22">
        <f t="shared" si="23"/>
        <v>100</v>
      </c>
      <c r="AK78" s="17">
        <f t="shared" si="62"/>
        <v>9.09090909090909</v>
      </c>
      <c r="AL78" s="17">
        <f t="shared" si="63"/>
        <v>90.9090909090909</v>
      </c>
      <c r="AM78" s="17">
        <f t="shared" si="64"/>
        <v>0</v>
      </c>
      <c r="AN78" s="22">
        <f t="shared" si="24"/>
        <v>100</v>
      </c>
      <c r="AO78" s="17">
        <f t="shared" si="65"/>
        <v>90</v>
      </c>
      <c r="AP78" s="17">
        <f t="shared" si="66"/>
        <v>0</v>
      </c>
      <c r="AQ78" s="17">
        <f t="shared" si="67"/>
        <v>10</v>
      </c>
      <c r="AR78" s="22">
        <f t="shared" si="41"/>
        <v>100</v>
      </c>
    </row>
    <row r="79" spans="2:44" ht="12.75">
      <c r="B79" s="36"/>
      <c r="C79" s="36" t="s">
        <v>58</v>
      </c>
      <c r="D79" s="37" t="s">
        <v>57</v>
      </c>
      <c r="E79" s="6" t="s">
        <v>249</v>
      </c>
      <c r="F79" s="6">
        <v>380</v>
      </c>
      <c r="G79" s="17">
        <v>94.6341463414634</v>
      </c>
      <c r="H79" s="17">
        <v>2.9268292682926833</v>
      </c>
      <c r="I79" s="17">
        <v>0.975609756097561</v>
      </c>
      <c r="J79" s="17">
        <v>0</v>
      </c>
      <c r="K79" s="7">
        <v>0.4878048780487805</v>
      </c>
      <c r="L79" s="17">
        <v>0</v>
      </c>
      <c r="M79" s="17">
        <v>0</v>
      </c>
      <c r="N79" s="17">
        <v>0.975609756097561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17">
        <v>0</v>
      </c>
      <c r="V79" s="20">
        <v>0</v>
      </c>
      <c r="W79" s="22">
        <f t="shared" si="8"/>
        <v>99.99999999999997</v>
      </c>
      <c r="X79" s="17" t="s">
        <v>69</v>
      </c>
      <c r="Y79" s="17" t="s">
        <v>69</v>
      </c>
      <c r="Z79" s="23">
        <v>0</v>
      </c>
      <c r="AA79" s="17">
        <f t="shared" si="55"/>
        <v>24.999999999999996</v>
      </c>
      <c r="AB79" s="33"/>
      <c r="AC79" s="17">
        <f t="shared" si="56"/>
        <v>94.63414634146343</v>
      </c>
      <c r="AD79" s="17">
        <f t="shared" si="57"/>
        <v>3.902439024390245</v>
      </c>
      <c r="AE79" s="17">
        <f t="shared" si="58"/>
        <v>1.4634146341463419</v>
      </c>
      <c r="AF79" s="22">
        <f t="shared" si="9"/>
        <v>100.00000000000003</v>
      </c>
      <c r="AG79" s="17" t="str">
        <f t="shared" si="59"/>
        <v>n.d.</v>
      </c>
      <c r="AH79" s="17" t="str">
        <f t="shared" si="60"/>
        <v>n.d.</v>
      </c>
      <c r="AI79" s="17" t="str">
        <f t="shared" si="61"/>
        <v>n.d.</v>
      </c>
      <c r="AJ79" s="22">
        <f t="shared" si="23"/>
      </c>
      <c r="AK79" s="17" t="str">
        <f t="shared" si="62"/>
        <v>n.d.</v>
      </c>
      <c r="AL79" s="17" t="str">
        <f t="shared" si="63"/>
        <v>n.d.</v>
      </c>
      <c r="AM79" s="17" t="str">
        <f t="shared" si="64"/>
        <v>n.d.</v>
      </c>
      <c r="AN79" s="22">
        <f t="shared" si="24"/>
      </c>
      <c r="AO79" s="17" t="str">
        <f t="shared" si="65"/>
        <v>n.d.</v>
      </c>
      <c r="AP79" s="17" t="str">
        <f t="shared" si="66"/>
        <v>n.d.</v>
      </c>
      <c r="AQ79" s="17" t="str">
        <f t="shared" si="67"/>
        <v>n.d.</v>
      </c>
      <c r="AR79" s="22">
        <f t="shared" si="41"/>
      </c>
    </row>
    <row r="80" spans="2:44" ht="12.75">
      <c r="B80" s="36"/>
      <c r="C80" s="36" t="s">
        <v>321</v>
      </c>
      <c r="D80" s="37" t="s">
        <v>55</v>
      </c>
      <c r="E80" s="6" t="s">
        <v>249</v>
      </c>
      <c r="F80" s="6">
        <v>275</v>
      </c>
      <c r="G80" s="17">
        <v>84.05797101449275</v>
      </c>
      <c r="H80" s="17">
        <v>8.695652173913043</v>
      </c>
      <c r="I80" s="17">
        <v>2.898550724637681</v>
      </c>
      <c r="J80" s="17">
        <v>1.4492753623188406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1.4492753623188406</v>
      </c>
      <c r="R80" s="17">
        <v>0</v>
      </c>
      <c r="S80" s="17">
        <v>1.4492753623188406</v>
      </c>
      <c r="T80" s="17">
        <v>0</v>
      </c>
      <c r="U80" s="17">
        <v>0</v>
      </c>
      <c r="V80" s="20">
        <v>0</v>
      </c>
      <c r="W80" s="22">
        <f t="shared" si="8"/>
        <v>100.00000000000001</v>
      </c>
      <c r="X80" s="17">
        <v>236.36363636363635</v>
      </c>
      <c r="Y80" s="17">
        <v>133.33333333333331</v>
      </c>
      <c r="Z80" s="23">
        <v>0</v>
      </c>
      <c r="AA80" s="17">
        <f t="shared" si="55"/>
        <v>25</v>
      </c>
      <c r="AB80" s="33"/>
      <c r="AC80" s="17">
        <f t="shared" si="56"/>
        <v>84.05797101449274</v>
      </c>
      <c r="AD80" s="17">
        <f t="shared" si="57"/>
        <v>11.594202898550723</v>
      </c>
      <c r="AE80" s="17">
        <f t="shared" si="58"/>
        <v>4.347826086956521</v>
      </c>
      <c r="AF80" s="22">
        <f t="shared" si="9"/>
        <v>99.99999999999997</v>
      </c>
      <c r="AG80" s="17">
        <f t="shared" si="59"/>
        <v>50</v>
      </c>
      <c r="AH80" s="17">
        <f t="shared" si="60"/>
        <v>50</v>
      </c>
      <c r="AI80" s="17">
        <f t="shared" si="61"/>
        <v>0</v>
      </c>
      <c r="AJ80" s="22">
        <f t="shared" si="23"/>
        <v>100</v>
      </c>
      <c r="AK80" s="17">
        <f t="shared" si="62"/>
        <v>100</v>
      </c>
      <c r="AL80" s="17">
        <f t="shared" si="63"/>
        <v>0</v>
      </c>
      <c r="AM80" s="17">
        <f t="shared" si="64"/>
        <v>0</v>
      </c>
      <c r="AN80" s="22">
        <f t="shared" si="24"/>
        <v>100</v>
      </c>
      <c r="AO80" s="17" t="str">
        <f t="shared" si="65"/>
        <v>n.d.</v>
      </c>
      <c r="AP80" s="17" t="str">
        <f t="shared" si="66"/>
        <v>n.d.</v>
      </c>
      <c r="AQ80" s="17" t="str">
        <f t="shared" si="67"/>
        <v>n.d.</v>
      </c>
      <c r="AR80" s="22">
        <f t="shared" si="41"/>
      </c>
    </row>
    <row r="81" spans="2:44" ht="12.75">
      <c r="B81" s="12" t="s">
        <v>118</v>
      </c>
      <c r="C81" s="36"/>
      <c r="D81" s="37"/>
      <c r="E81" s="6"/>
      <c r="F81" s="6"/>
      <c r="G81" s="17"/>
      <c r="H81" s="17"/>
      <c r="I81" s="1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20"/>
      <c r="W81" s="22"/>
      <c r="X81" s="17"/>
      <c r="Y81" s="17"/>
      <c r="Z81" s="23"/>
      <c r="AA81" s="17"/>
      <c r="AB81" s="33"/>
      <c r="AC81" s="17"/>
      <c r="AD81" s="17"/>
      <c r="AE81" s="17"/>
      <c r="AF81" s="22"/>
      <c r="AG81" s="17"/>
      <c r="AH81" s="17"/>
      <c r="AI81" s="17"/>
      <c r="AJ81" s="22"/>
      <c r="AK81" s="17"/>
      <c r="AL81" s="17"/>
      <c r="AM81" s="17"/>
      <c r="AN81" s="22">
        <f t="shared" si="24"/>
      </c>
      <c r="AO81" s="17"/>
      <c r="AP81" s="17"/>
      <c r="AQ81" s="17"/>
      <c r="AR81" s="22">
        <f t="shared" si="41"/>
      </c>
    </row>
    <row r="82" spans="2:44" ht="12.75">
      <c r="B82" s="36"/>
      <c r="C82" s="36" t="s">
        <v>98</v>
      </c>
      <c r="D82" s="37" t="s">
        <v>99</v>
      </c>
      <c r="E82" s="6" t="s">
        <v>249</v>
      </c>
      <c r="F82" s="6">
        <v>335</v>
      </c>
      <c r="G82" s="17">
        <v>22.22222222222222</v>
      </c>
      <c r="H82" s="17">
        <v>0</v>
      </c>
      <c r="I82" s="17">
        <v>7.4074074074074066</v>
      </c>
      <c r="J82" s="17">
        <v>0</v>
      </c>
      <c r="K82" s="17">
        <v>0</v>
      </c>
      <c r="L82" s="17">
        <v>30.555555555555557</v>
      </c>
      <c r="M82" s="17">
        <v>30.555555555555557</v>
      </c>
      <c r="N82" s="17">
        <v>0</v>
      </c>
      <c r="O82" s="17">
        <v>9.25925925925926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20">
        <v>0</v>
      </c>
      <c r="W82" s="22">
        <f t="shared" si="8"/>
        <v>100</v>
      </c>
      <c r="X82" s="17" t="s">
        <v>69</v>
      </c>
      <c r="Y82" s="17" t="s">
        <v>69</v>
      </c>
      <c r="Z82" s="23" t="s">
        <v>69</v>
      </c>
      <c r="AA82" s="17">
        <f aca="true" t="shared" si="68" ref="AA82:AA91">IF(H82+I82&gt;3,I82/(H82+I82)*100,"n.d.")</f>
        <v>100</v>
      </c>
      <c r="AB82" s="33"/>
      <c r="AC82" s="17">
        <f aca="true" t="shared" si="69" ref="AC82:AC91">G82/SUM($G82:$T82)*100</f>
        <v>22.22222222222222</v>
      </c>
      <c r="AD82" s="17">
        <f aca="true" t="shared" si="70" ref="AD82:AD91">(H82+I82)/SUM($G82:$T82)*100</f>
        <v>7.4074074074074066</v>
      </c>
      <c r="AE82" s="17">
        <f aca="true" t="shared" si="71" ref="AE82:AE91">SUM(J82:T82)/SUM($G82:$T82)*100</f>
        <v>70.37037037037038</v>
      </c>
      <c r="AF82" s="22">
        <f t="shared" si="9"/>
        <v>100</v>
      </c>
      <c r="AG82" s="17">
        <f aca="true" t="shared" si="72" ref="AG82:AG91">IF(AE82&gt;3,(SUM(R82:S82)+SUM(P82:Q82)/2)/SUM($J82:$S82)*100,"n.d.")</f>
        <v>0</v>
      </c>
      <c r="AH82" s="17">
        <f aca="true" t="shared" si="73" ref="AH82:AH91">IF(AE82&gt;3,(SUM(J82:K82)+Q82/2)/SUM($J82:$S82)*100,"n.d.")</f>
        <v>0</v>
      </c>
      <c r="AI82" s="17">
        <f aca="true" t="shared" si="74" ref="AI82:AI91">IF(AE82&gt;3,(SUM(L82:O82)+P82/2)/SUM($J82:$S82)*100,"n.d.")</f>
        <v>100</v>
      </c>
      <c r="AJ82" s="22">
        <f t="shared" si="23"/>
        <v>100</v>
      </c>
      <c r="AK82" s="17">
        <f aca="true" t="shared" si="75" ref="AK82:AK91">IF(AE82&gt;3,(SUM(J82:K82,Q82,S82:T82)/SUM($J82:$T82)*100),"n.d.")</f>
        <v>0</v>
      </c>
      <c r="AL82" s="17">
        <f aca="true" t="shared" si="76" ref="AL82:AL91">IF(AE82&gt;3,(SUM(L82:M82,N82)/SUM($J82:$T82)*100),"n.d.")</f>
        <v>86.84210526315789</v>
      </c>
      <c r="AM82" s="17">
        <f aca="true" t="shared" si="77" ref="AM82:AM91">IF(AE82&gt;3,(SUM(O82,P82,R82)/SUM($J82:$T82)*100),"n.d.")</f>
        <v>13.157894736842104</v>
      </c>
      <c r="AN82" s="22">
        <f t="shared" si="24"/>
        <v>100</v>
      </c>
      <c r="AO82" s="17">
        <f aca="true" t="shared" si="78" ref="AO82:AO91">IF(SUM($L82:$O82)&gt;3,SUM(L82:M82)/SUM($L82:$O82)*100,"n.d.")</f>
        <v>86.84210526315789</v>
      </c>
      <c r="AP82" s="17">
        <f aca="true" t="shared" si="79" ref="AP82:AP91">IF(SUM($L82:$O82)&gt;3,O82/SUM($L82:$O82)*100,"n.d.")</f>
        <v>13.157894736842104</v>
      </c>
      <c r="AQ82" s="17">
        <f aca="true" t="shared" si="80" ref="AQ82:AQ91">IF(SUM($L82:$O82)&gt;3,N82/SUM($L82:$O82)*100,"n.d.")</f>
        <v>0</v>
      </c>
      <c r="AR82" s="22">
        <f t="shared" si="41"/>
        <v>100</v>
      </c>
    </row>
    <row r="83" spans="2:44" ht="12.75">
      <c r="B83" s="36"/>
      <c r="C83" s="36" t="s">
        <v>100</v>
      </c>
      <c r="D83" s="37" t="s">
        <v>101</v>
      </c>
      <c r="E83" s="6" t="s">
        <v>249</v>
      </c>
      <c r="F83" s="6">
        <v>270</v>
      </c>
      <c r="G83" s="17">
        <v>25.301204819277107</v>
      </c>
      <c r="H83" s="17">
        <v>2.4096385542168677</v>
      </c>
      <c r="I83" s="17">
        <v>6.626506024096386</v>
      </c>
      <c r="J83" s="17">
        <v>0</v>
      </c>
      <c r="K83" s="17">
        <v>1.8072289156626506</v>
      </c>
      <c r="L83" s="17">
        <v>45.92082616179002</v>
      </c>
      <c r="M83" s="17">
        <v>9.500860585197936</v>
      </c>
      <c r="N83" s="17">
        <v>0.6024096385542169</v>
      </c>
      <c r="O83" s="17">
        <v>4.819277108433735</v>
      </c>
      <c r="P83" s="17">
        <v>0</v>
      </c>
      <c r="Q83" s="17">
        <v>0</v>
      </c>
      <c r="R83" s="17">
        <v>0</v>
      </c>
      <c r="S83" s="17">
        <v>0.6024096385542169</v>
      </c>
      <c r="T83" s="17">
        <v>0</v>
      </c>
      <c r="U83" s="17">
        <v>0</v>
      </c>
      <c r="V83" s="30">
        <v>2.4096385542168672</v>
      </c>
      <c r="W83" s="22">
        <f t="shared" si="8"/>
        <v>100.00000000000001</v>
      </c>
      <c r="X83" s="17" t="s">
        <v>69</v>
      </c>
      <c r="Y83" s="17">
        <v>57.14285714285714</v>
      </c>
      <c r="Z83" s="23">
        <v>0</v>
      </c>
      <c r="AA83" s="17">
        <f t="shared" si="68"/>
        <v>73.33333333333334</v>
      </c>
      <c r="AB83" s="33"/>
      <c r="AC83" s="17">
        <f t="shared" si="69"/>
        <v>25.92592592592592</v>
      </c>
      <c r="AD83" s="17">
        <f t="shared" si="70"/>
        <v>9.25925925925926</v>
      </c>
      <c r="AE83" s="17">
        <f t="shared" si="71"/>
        <v>64.81481481481481</v>
      </c>
      <c r="AF83" s="22">
        <f t="shared" si="9"/>
        <v>99.99999999999999</v>
      </c>
      <c r="AG83" s="17">
        <f t="shared" si="72"/>
        <v>0.9523809523809524</v>
      </c>
      <c r="AH83" s="17">
        <f t="shared" si="73"/>
        <v>2.857142857142857</v>
      </c>
      <c r="AI83" s="17">
        <f t="shared" si="74"/>
        <v>96.1904761904762</v>
      </c>
      <c r="AJ83" s="22">
        <f t="shared" si="23"/>
        <v>100.00000000000001</v>
      </c>
      <c r="AK83" s="17">
        <f t="shared" si="75"/>
        <v>3.8095238095238098</v>
      </c>
      <c r="AL83" s="17">
        <f t="shared" si="76"/>
        <v>88.57142857142858</v>
      </c>
      <c r="AM83" s="17">
        <f t="shared" si="77"/>
        <v>7.6190476190476195</v>
      </c>
      <c r="AN83" s="22">
        <f t="shared" si="24"/>
        <v>100.00000000000001</v>
      </c>
      <c r="AO83" s="17">
        <f t="shared" si="78"/>
        <v>91.0891089108911</v>
      </c>
      <c r="AP83" s="17">
        <f t="shared" si="79"/>
        <v>7.920792079207921</v>
      </c>
      <c r="AQ83" s="17">
        <f t="shared" si="80"/>
        <v>0.9900990099009901</v>
      </c>
      <c r="AR83" s="22">
        <f t="shared" si="41"/>
        <v>100.00000000000001</v>
      </c>
    </row>
    <row r="84" spans="2:44" ht="12.75">
      <c r="B84" s="36"/>
      <c r="C84" s="36" t="s">
        <v>102</v>
      </c>
      <c r="D84" s="37" t="s">
        <v>103</v>
      </c>
      <c r="E84" s="6" t="s">
        <v>249</v>
      </c>
      <c r="F84" s="6">
        <v>245</v>
      </c>
      <c r="G84" s="17">
        <v>13.492063492063492</v>
      </c>
      <c r="H84" s="17">
        <v>2.0634920634920633</v>
      </c>
      <c r="I84" s="17">
        <v>6.349206349206349</v>
      </c>
      <c r="J84" s="17">
        <v>0</v>
      </c>
      <c r="K84" s="17">
        <v>2.380952380952381</v>
      </c>
      <c r="L84" s="17">
        <v>45.62770562770563</v>
      </c>
      <c r="M84" s="17">
        <v>13.41991341991342</v>
      </c>
      <c r="N84" s="17">
        <v>5.238095238095238</v>
      </c>
      <c r="O84" s="17">
        <v>1.1904761904761905</v>
      </c>
      <c r="P84" s="17">
        <v>1.9047619047619049</v>
      </c>
      <c r="Q84" s="7">
        <v>0.4761904761904762</v>
      </c>
      <c r="R84" s="17">
        <v>0</v>
      </c>
      <c r="S84" s="17">
        <v>3.0952380952380953</v>
      </c>
      <c r="T84" s="17">
        <v>0</v>
      </c>
      <c r="U84" s="17">
        <v>0</v>
      </c>
      <c r="V84" s="30">
        <v>4.761904761904762</v>
      </c>
      <c r="W84" s="22">
        <f t="shared" si="8"/>
        <v>100.00000000000001</v>
      </c>
      <c r="X84" s="17">
        <v>272.72727272727275</v>
      </c>
      <c r="Y84" s="17">
        <v>162.1621621621622</v>
      </c>
      <c r="Z84" s="23">
        <v>0</v>
      </c>
      <c r="AA84" s="17">
        <f t="shared" si="68"/>
        <v>75.47169811320755</v>
      </c>
      <c r="AB84" s="33"/>
      <c r="AC84" s="17">
        <f t="shared" si="69"/>
        <v>14.166666666666664</v>
      </c>
      <c r="AD84" s="17">
        <f t="shared" si="70"/>
        <v>8.83333333333333</v>
      </c>
      <c r="AE84" s="17">
        <f t="shared" si="71"/>
        <v>77</v>
      </c>
      <c r="AF84" s="22">
        <f t="shared" si="9"/>
        <v>100</v>
      </c>
      <c r="AG84" s="17">
        <f t="shared" si="72"/>
        <v>5.844155844155844</v>
      </c>
      <c r="AH84" s="17">
        <f t="shared" si="73"/>
        <v>3.571428571428571</v>
      </c>
      <c r="AI84" s="17">
        <f t="shared" si="74"/>
        <v>90.58441558441558</v>
      </c>
      <c r="AJ84" s="22">
        <f t="shared" si="23"/>
        <v>100</v>
      </c>
      <c r="AK84" s="17">
        <f t="shared" si="75"/>
        <v>8.116883116883116</v>
      </c>
      <c r="AL84" s="17">
        <f t="shared" si="76"/>
        <v>87.66233766233766</v>
      </c>
      <c r="AM84" s="17">
        <f t="shared" si="77"/>
        <v>4.22077922077922</v>
      </c>
      <c r="AN84" s="22">
        <f t="shared" si="24"/>
        <v>100</v>
      </c>
      <c r="AO84" s="17">
        <f t="shared" si="78"/>
        <v>90.18181818181817</v>
      </c>
      <c r="AP84" s="17">
        <f t="shared" si="79"/>
        <v>1.8181818181818181</v>
      </c>
      <c r="AQ84" s="17">
        <f t="shared" si="80"/>
        <v>7.999999999999999</v>
      </c>
      <c r="AR84" s="22">
        <f t="shared" si="41"/>
        <v>99.99999999999999</v>
      </c>
    </row>
    <row r="85" spans="2:44" ht="12.75">
      <c r="B85" s="36"/>
      <c r="C85" s="36" t="s">
        <v>104</v>
      </c>
      <c r="D85" s="37" t="s">
        <v>105</v>
      </c>
      <c r="E85" s="6" t="s">
        <v>249</v>
      </c>
      <c r="F85" s="6">
        <v>350</v>
      </c>
      <c r="G85" s="17">
        <v>15.086206896551724</v>
      </c>
      <c r="H85" s="17">
        <v>3.8793103448275863</v>
      </c>
      <c r="I85" s="17">
        <v>4.310344827586207</v>
      </c>
      <c r="J85" s="17">
        <v>0</v>
      </c>
      <c r="K85" s="17">
        <v>3.4482758620689653</v>
      </c>
      <c r="L85" s="17">
        <v>59.90721242432219</v>
      </c>
      <c r="M85" s="17">
        <v>2.3772703342984993</v>
      </c>
      <c r="N85" s="17">
        <v>7.327586206896551</v>
      </c>
      <c r="O85" s="17">
        <v>1.9396551724137931</v>
      </c>
      <c r="P85" s="17">
        <v>0</v>
      </c>
      <c r="Q85" s="17">
        <v>0</v>
      </c>
      <c r="R85" s="17">
        <v>0.646551724137931</v>
      </c>
      <c r="S85" s="17">
        <v>0.646551724137931</v>
      </c>
      <c r="T85" s="7">
        <v>0.43103448275862066</v>
      </c>
      <c r="U85" s="17">
        <v>0</v>
      </c>
      <c r="V85" s="20">
        <v>0</v>
      </c>
      <c r="W85" s="22">
        <f t="shared" si="8"/>
        <v>100.00000000000001</v>
      </c>
      <c r="X85" s="17" t="s">
        <v>69</v>
      </c>
      <c r="Y85" s="17">
        <v>66.66666666666667</v>
      </c>
      <c r="Z85" s="23">
        <v>13.333333333333334</v>
      </c>
      <c r="AA85" s="17">
        <f t="shared" si="68"/>
        <v>52.63157894736842</v>
      </c>
      <c r="AB85" s="33"/>
      <c r="AC85" s="17">
        <f t="shared" si="69"/>
        <v>15.08620689655172</v>
      </c>
      <c r="AD85" s="17">
        <f t="shared" si="70"/>
        <v>8.189655172413794</v>
      </c>
      <c r="AE85" s="17">
        <f t="shared" si="71"/>
        <v>76.72413793103448</v>
      </c>
      <c r="AF85" s="22">
        <f t="shared" si="9"/>
        <v>100</v>
      </c>
      <c r="AG85" s="17">
        <f t="shared" si="72"/>
        <v>1.694915254237288</v>
      </c>
      <c r="AH85" s="17">
        <f t="shared" si="73"/>
        <v>4.519774011299434</v>
      </c>
      <c r="AI85" s="17">
        <f t="shared" si="74"/>
        <v>93.78531073446325</v>
      </c>
      <c r="AJ85" s="22">
        <f t="shared" si="23"/>
        <v>99.99999999999997</v>
      </c>
      <c r="AK85" s="17">
        <f t="shared" si="75"/>
        <v>5.8988764044943816</v>
      </c>
      <c r="AL85" s="17">
        <f t="shared" si="76"/>
        <v>90.73033707865167</v>
      </c>
      <c r="AM85" s="17">
        <f t="shared" si="77"/>
        <v>3.3707865168539324</v>
      </c>
      <c r="AN85" s="22">
        <f t="shared" si="24"/>
        <v>99.99999999999999</v>
      </c>
      <c r="AO85" s="17">
        <f t="shared" si="78"/>
        <v>87.04819277108435</v>
      </c>
      <c r="AP85" s="17">
        <f t="shared" si="79"/>
        <v>2.710843373493976</v>
      </c>
      <c r="AQ85" s="17">
        <f t="shared" si="80"/>
        <v>10.240963855421684</v>
      </c>
      <c r="AR85" s="22">
        <f t="shared" si="41"/>
        <v>100</v>
      </c>
    </row>
    <row r="86" spans="2:44" ht="12.75">
      <c r="B86" s="36"/>
      <c r="C86" s="36" t="s">
        <v>106</v>
      </c>
      <c r="D86" s="37" t="s">
        <v>107</v>
      </c>
      <c r="E86" s="6" t="s">
        <v>249</v>
      </c>
      <c r="F86" s="6">
        <v>495.329298756357</v>
      </c>
      <c r="G86" s="17">
        <v>6.25</v>
      </c>
      <c r="H86" s="17">
        <v>3.125</v>
      </c>
      <c r="I86" s="17">
        <v>0</v>
      </c>
      <c r="J86" s="17">
        <v>0</v>
      </c>
      <c r="K86" s="17">
        <v>0</v>
      </c>
      <c r="L86" s="17">
        <v>0</v>
      </c>
      <c r="M86" s="17">
        <v>78.125</v>
      </c>
      <c r="N86" s="17">
        <v>0</v>
      </c>
      <c r="O86" s="17">
        <v>12.5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20">
        <v>0</v>
      </c>
      <c r="W86" s="22">
        <f t="shared" si="8"/>
        <v>100</v>
      </c>
      <c r="X86" s="17" t="s">
        <v>69</v>
      </c>
      <c r="Y86" s="17" t="s">
        <v>69</v>
      </c>
      <c r="Z86" s="23" t="s">
        <v>69</v>
      </c>
      <c r="AA86" s="17">
        <f t="shared" si="68"/>
        <v>0</v>
      </c>
      <c r="AB86" s="33"/>
      <c r="AC86" s="17">
        <f t="shared" si="69"/>
        <v>6.25</v>
      </c>
      <c r="AD86" s="17">
        <f t="shared" si="70"/>
        <v>3.125</v>
      </c>
      <c r="AE86" s="17">
        <f t="shared" si="71"/>
        <v>90.625</v>
      </c>
      <c r="AF86" s="22">
        <f t="shared" si="9"/>
        <v>100</v>
      </c>
      <c r="AG86" s="17">
        <f t="shared" si="72"/>
        <v>0</v>
      </c>
      <c r="AH86" s="17">
        <f t="shared" si="73"/>
        <v>0</v>
      </c>
      <c r="AI86" s="17">
        <f t="shared" si="74"/>
        <v>100</v>
      </c>
      <c r="AJ86" s="22">
        <f t="shared" si="23"/>
        <v>100</v>
      </c>
      <c r="AK86" s="17">
        <f t="shared" si="75"/>
        <v>0</v>
      </c>
      <c r="AL86" s="17">
        <f t="shared" si="76"/>
        <v>86.20689655172413</v>
      </c>
      <c r="AM86" s="17">
        <f t="shared" si="77"/>
        <v>13.793103448275861</v>
      </c>
      <c r="AN86" s="22">
        <f t="shared" si="24"/>
        <v>99.99999999999999</v>
      </c>
      <c r="AO86" s="17">
        <f t="shared" si="78"/>
        <v>86.20689655172413</v>
      </c>
      <c r="AP86" s="17">
        <f t="shared" si="79"/>
        <v>13.793103448275861</v>
      </c>
      <c r="AQ86" s="17">
        <f t="shared" si="80"/>
        <v>0</v>
      </c>
      <c r="AR86" s="22">
        <f t="shared" si="41"/>
        <v>99.99999999999999</v>
      </c>
    </row>
    <row r="87" spans="2:44" ht="12.75">
      <c r="B87" s="36"/>
      <c r="C87" s="36" t="s">
        <v>108</v>
      </c>
      <c r="D87" s="37" t="s">
        <v>109</v>
      </c>
      <c r="E87" s="6" t="s">
        <v>249</v>
      </c>
      <c r="F87" s="6">
        <v>225</v>
      </c>
      <c r="G87" s="17">
        <v>15.96244131455399</v>
      </c>
      <c r="H87" s="17">
        <v>3.9906103286384975</v>
      </c>
      <c r="I87" s="17">
        <v>4.694835680751174</v>
      </c>
      <c r="J87" s="17">
        <v>0</v>
      </c>
      <c r="K87" s="17">
        <v>0.7042253521126761</v>
      </c>
      <c r="L87" s="17">
        <v>7.966549295774648</v>
      </c>
      <c r="M87" s="17">
        <v>55.765845070422536</v>
      </c>
      <c r="N87" s="17">
        <v>4.225352112676056</v>
      </c>
      <c r="O87" s="17">
        <v>3.873239436619718</v>
      </c>
      <c r="P87" s="17">
        <v>0</v>
      </c>
      <c r="Q87" s="17">
        <v>0</v>
      </c>
      <c r="R87" s="17">
        <v>0.7042253521126761</v>
      </c>
      <c r="S87" s="17">
        <v>0.7042253521126761</v>
      </c>
      <c r="T87" s="17">
        <v>0</v>
      </c>
      <c r="U87" s="17">
        <v>0</v>
      </c>
      <c r="V87" s="30">
        <v>1.4084507042253522</v>
      </c>
      <c r="W87" s="22">
        <f t="shared" si="8"/>
        <v>100.00000000000001</v>
      </c>
      <c r="X87" s="17" t="s">
        <v>69</v>
      </c>
      <c r="Y87" s="17">
        <v>78.26086956521739</v>
      </c>
      <c r="Z87" s="23">
        <v>28.57142857142857</v>
      </c>
      <c r="AA87" s="17">
        <f t="shared" si="68"/>
        <v>54.054054054054056</v>
      </c>
      <c r="AB87" s="33"/>
      <c r="AC87" s="17">
        <f t="shared" si="69"/>
        <v>16.19047619047619</v>
      </c>
      <c r="AD87" s="17">
        <f t="shared" si="70"/>
        <v>8.80952380952381</v>
      </c>
      <c r="AE87" s="17">
        <f t="shared" si="71"/>
        <v>74.99999999999999</v>
      </c>
      <c r="AF87" s="22">
        <f t="shared" si="9"/>
        <v>99.99999999999999</v>
      </c>
      <c r="AG87" s="17">
        <f t="shared" si="72"/>
        <v>1.9047619047619053</v>
      </c>
      <c r="AH87" s="17">
        <f t="shared" si="73"/>
        <v>0.9523809523809527</v>
      </c>
      <c r="AI87" s="17">
        <f t="shared" si="74"/>
        <v>97.14285714285715</v>
      </c>
      <c r="AJ87" s="22">
        <f t="shared" si="23"/>
        <v>100.00000000000001</v>
      </c>
      <c r="AK87" s="17">
        <f t="shared" si="75"/>
        <v>1.9047619047619053</v>
      </c>
      <c r="AL87" s="17">
        <f t="shared" si="76"/>
        <v>91.90476190476193</v>
      </c>
      <c r="AM87" s="17">
        <f t="shared" si="77"/>
        <v>6.190476190476191</v>
      </c>
      <c r="AN87" s="22">
        <f t="shared" si="24"/>
        <v>100.00000000000003</v>
      </c>
      <c r="AO87" s="17">
        <f t="shared" si="78"/>
        <v>88.72549019607843</v>
      </c>
      <c r="AP87" s="17">
        <f t="shared" si="79"/>
        <v>5.3921568627450975</v>
      </c>
      <c r="AQ87" s="17">
        <f t="shared" si="80"/>
        <v>5.88235294117647</v>
      </c>
      <c r="AR87" s="22">
        <f t="shared" si="41"/>
        <v>99.99999999999999</v>
      </c>
    </row>
    <row r="88" spans="2:44" ht="12.75">
      <c r="B88" s="36"/>
      <c r="C88" s="36" t="s">
        <v>320</v>
      </c>
      <c r="D88" s="37" t="s">
        <v>110</v>
      </c>
      <c r="E88" s="6" t="s">
        <v>249</v>
      </c>
      <c r="F88" s="6">
        <v>415</v>
      </c>
      <c r="G88" s="17">
        <v>21.88679245283019</v>
      </c>
      <c r="H88" s="17">
        <v>2.6415094339622645</v>
      </c>
      <c r="I88" s="17">
        <v>5.283018867924529</v>
      </c>
      <c r="J88" s="17">
        <v>0</v>
      </c>
      <c r="K88" s="17">
        <v>0.7547169811320755</v>
      </c>
      <c r="L88" s="17">
        <v>39.87421383647799</v>
      </c>
      <c r="M88" s="17">
        <v>19.937106918238996</v>
      </c>
      <c r="N88" s="17">
        <v>1.8867924528301887</v>
      </c>
      <c r="O88" s="17">
        <v>0.9433962264150944</v>
      </c>
      <c r="P88" s="17">
        <v>0</v>
      </c>
      <c r="Q88" s="17">
        <v>0.7547169811320755</v>
      </c>
      <c r="R88" s="7">
        <v>0.18867924528301888</v>
      </c>
      <c r="S88" s="7">
        <v>0.18867924528301888</v>
      </c>
      <c r="T88" s="17">
        <v>1.8867924528301887</v>
      </c>
      <c r="U88" s="17">
        <v>0</v>
      </c>
      <c r="V88" s="30">
        <v>3.7735849056603774</v>
      </c>
      <c r="W88" s="22">
        <f t="shared" si="8"/>
        <v>100</v>
      </c>
      <c r="X88" s="17" t="s">
        <v>69</v>
      </c>
      <c r="Y88" s="17">
        <v>94.11764705882352</v>
      </c>
      <c r="Z88" s="23">
        <v>7.142857142857142</v>
      </c>
      <c r="AA88" s="17">
        <f t="shared" si="68"/>
        <v>66.66666666666666</v>
      </c>
      <c r="AB88" s="33"/>
      <c r="AC88" s="17">
        <f t="shared" si="69"/>
        <v>22.745098039215687</v>
      </c>
      <c r="AD88" s="17">
        <f t="shared" si="70"/>
        <v>8.235294117647058</v>
      </c>
      <c r="AE88" s="17">
        <f t="shared" si="71"/>
        <v>69.01960784313725</v>
      </c>
      <c r="AF88" s="22">
        <f t="shared" si="9"/>
        <v>100</v>
      </c>
      <c r="AG88" s="17">
        <f t="shared" si="72"/>
        <v>1.169590643274854</v>
      </c>
      <c r="AH88" s="17">
        <f t="shared" si="73"/>
        <v>1.754385964912281</v>
      </c>
      <c r="AI88" s="17">
        <f t="shared" si="74"/>
        <v>97.07602339181288</v>
      </c>
      <c r="AJ88" s="22">
        <f t="shared" si="23"/>
        <v>100.00000000000001</v>
      </c>
      <c r="AK88" s="17">
        <f t="shared" si="75"/>
        <v>5.3977272727272725</v>
      </c>
      <c r="AL88" s="17">
        <f t="shared" si="76"/>
        <v>92.89772727272728</v>
      </c>
      <c r="AM88" s="17">
        <f t="shared" si="77"/>
        <v>1.7045454545454544</v>
      </c>
      <c r="AN88" s="22">
        <f t="shared" si="24"/>
        <v>100</v>
      </c>
      <c r="AO88" s="17">
        <f t="shared" si="78"/>
        <v>95.48192771084338</v>
      </c>
      <c r="AP88" s="17">
        <f t="shared" si="79"/>
        <v>1.506024096385542</v>
      </c>
      <c r="AQ88" s="17">
        <f t="shared" si="80"/>
        <v>3.012048192771084</v>
      </c>
      <c r="AR88" s="22">
        <f t="shared" si="41"/>
        <v>100.00000000000001</v>
      </c>
    </row>
    <row r="89" spans="2:44" ht="12.75">
      <c r="B89" s="36"/>
      <c r="C89" s="36" t="s">
        <v>318</v>
      </c>
      <c r="D89" s="37" t="s">
        <v>111</v>
      </c>
      <c r="E89" s="6" t="s">
        <v>251</v>
      </c>
      <c r="F89" s="6">
        <v>460</v>
      </c>
      <c r="G89" s="17">
        <v>32.06106870229007</v>
      </c>
      <c r="H89" s="17">
        <v>6.870229007633588</v>
      </c>
      <c r="I89" s="17">
        <v>3.0534351145038165</v>
      </c>
      <c r="J89" s="17">
        <v>0</v>
      </c>
      <c r="K89" s="17">
        <v>0.7633587786259541</v>
      </c>
      <c r="L89" s="17">
        <v>45.038167938931295</v>
      </c>
      <c r="M89" s="17">
        <v>3.8167938931297707</v>
      </c>
      <c r="N89" s="17">
        <v>2.2900763358778624</v>
      </c>
      <c r="O89" s="17">
        <v>1.5267175572519083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17">
        <v>0</v>
      </c>
      <c r="V89" s="30">
        <v>4.580152671755725</v>
      </c>
      <c r="W89" s="22">
        <f t="shared" si="8"/>
        <v>100</v>
      </c>
      <c r="X89" s="17" t="s">
        <v>69</v>
      </c>
      <c r="Y89" s="17" t="s">
        <v>69</v>
      </c>
      <c r="Z89" s="23">
        <v>9.090909090909092</v>
      </c>
      <c r="AA89" s="17">
        <f t="shared" si="68"/>
        <v>30.769230769230766</v>
      </c>
      <c r="AB89" s="33"/>
      <c r="AC89" s="17">
        <f t="shared" si="69"/>
        <v>33.599999999999994</v>
      </c>
      <c r="AD89" s="17">
        <f t="shared" si="70"/>
        <v>10.4</v>
      </c>
      <c r="AE89" s="17">
        <f t="shared" si="71"/>
        <v>55.99999999999999</v>
      </c>
      <c r="AF89" s="22">
        <f t="shared" si="9"/>
        <v>99.99999999999999</v>
      </c>
      <c r="AG89" s="17">
        <f t="shared" si="72"/>
        <v>0</v>
      </c>
      <c r="AH89" s="17">
        <f t="shared" si="73"/>
        <v>1.4285714285714286</v>
      </c>
      <c r="AI89" s="17">
        <f t="shared" si="74"/>
        <v>98.57142857142857</v>
      </c>
      <c r="AJ89" s="22">
        <f t="shared" si="23"/>
        <v>100</v>
      </c>
      <c r="AK89" s="17">
        <f t="shared" si="75"/>
        <v>1.4285714285714286</v>
      </c>
      <c r="AL89" s="17">
        <f t="shared" si="76"/>
        <v>95.71428571428571</v>
      </c>
      <c r="AM89" s="17">
        <f t="shared" si="77"/>
        <v>2.857142857142857</v>
      </c>
      <c r="AN89" s="22">
        <f t="shared" si="24"/>
        <v>100</v>
      </c>
      <c r="AO89" s="17">
        <f t="shared" si="78"/>
        <v>92.7536231884058</v>
      </c>
      <c r="AP89" s="17">
        <f t="shared" si="79"/>
        <v>2.898550724637681</v>
      </c>
      <c r="AQ89" s="17">
        <f t="shared" si="80"/>
        <v>4.3478260869565215</v>
      </c>
      <c r="AR89" s="22">
        <f t="shared" si="41"/>
        <v>100</v>
      </c>
    </row>
    <row r="90" spans="2:44" ht="12.75">
      <c r="B90" s="36"/>
      <c r="C90" s="36" t="s">
        <v>294</v>
      </c>
      <c r="D90" s="37" t="s">
        <v>112</v>
      </c>
      <c r="E90" s="6" t="s">
        <v>251</v>
      </c>
      <c r="F90" s="6">
        <v>270</v>
      </c>
      <c r="G90" s="17">
        <v>21.16788321167883</v>
      </c>
      <c r="H90" s="17">
        <v>5.109489051094891</v>
      </c>
      <c r="I90" s="17">
        <v>5.839416058394161</v>
      </c>
      <c r="J90" s="17">
        <v>0</v>
      </c>
      <c r="K90" s="17">
        <v>0</v>
      </c>
      <c r="L90" s="17">
        <v>54.81661710372172</v>
      </c>
      <c r="M90" s="17">
        <v>2.847616472920609</v>
      </c>
      <c r="N90" s="17">
        <v>2.18978102189781</v>
      </c>
      <c r="O90" s="17">
        <v>0.7299270072992701</v>
      </c>
      <c r="P90" s="17">
        <v>0</v>
      </c>
      <c r="Q90" s="17">
        <v>0</v>
      </c>
      <c r="R90" s="17">
        <v>3.64963503649635</v>
      </c>
      <c r="S90" s="17">
        <v>0</v>
      </c>
      <c r="T90" s="17">
        <v>2.18978102189781</v>
      </c>
      <c r="U90" s="17">
        <v>0</v>
      </c>
      <c r="V90" s="30">
        <v>1.4598540145985401</v>
      </c>
      <c r="W90" s="22">
        <f t="shared" si="8"/>
        <v>99.99999999999999</v>
      </c>
      <c r="X90" s="17" t="s">
        <v>69</v>
      </c>
      <c r="Y90" s="17">
        <v>250.00000000000003</v>
      </c>
      <c r="Z90" s="23">
        <v>18.181818181818183</v>
      </c>
      <c r="AA90" s="17">
        <f t="shared" si="68"/>
        <v>53.333333333333336</v>
      </c>
      <c r="AB90" s="33"/>
      <c r="AC90" s="17">
        <f t="shared" si="69"/>
        <v>21.48148148148148</v>
      </c>
      <c r="AD90" s="17">
        <f t="shared" si="70"/>
        <v>11.111111111111112</v>
      </c>
      <c r="AE90" s="17">
        <f t="shared" si="71"/>
        <v>67.4074074074074</v>
      </c>
      <c r="AF90" s="22">
        <f t="shared" si="9"/>
        <v>100</v>
      </c>
      <c r="AG90" s="17">
        <f t="shared" si="72"/>
        <v>5.681818181818183</v>
      </c>
      <c r="AH90" s="17">
        <f t="shared" si="73"/>
        <v>0</v>
      </c>
      <c r="AI90" s="17">
        <f t="shared" si="74"/>
        <v>94.31818181818183</v>
      </c>
      <c r="AJ90" s="22">
        <f t="shared" si="23"/>
        <v>100.00000000000001</v>
      </c>
      <c r="AK90" s="17">
        <f t="shared" si="75"/>
        <v>3.2967032967032974</v>
      </c>
      <c r="AL90" s="17">
        <f t="shared" si="76"/>
        <v>90.10989010989012</v>
      </c>
      <c r="AM90" s="17">
        <f t="shared" si="77"/>
        <v>6.593406593406594</v>
      </c>
      <c r="AN90" s="22">
        <f t="shared" si="24"/>
        <v>100.00000000000001</v>
      </c>
      <c r="AO90" s="17">
        <f t="shared" si="78"/>
        <v>95.18072289156628</v>
      </c>
      <c r="AP90" s="17">
        <f t="shared" si="79"/>
        <v>1.204819277108434</v>
      </c>
      <c r="AQ90" s="17">
        <f t="shared" si="80"/>
        <v>3.6144578313253026</v>
      </c>
      <c r="AR90" s="22">
        <f t="shared" si="41"/>
        <v>100</v>
      </c>
    </row>
    <row r="91" spans="2:44" ht="12.75">
      <c r="B91" s="36"/>
      <c r="C91" s="36" t="s">
        <v>295</v>
      </c>
      <c r="D91" s="37" t="s">
        <v>113</v>
      </c>
      <c r="E91" s="6" t="s">
        <v>251</v>
      </c>
      <c r="F91" s="6">
        <v>210</v>
      </c>
      <c r="G91" s="17">
        <v>20.12987012987013</v>
      </c>
      <c r="H91" s="17">
        <v>3.896103896103896</v>
      </c>
      <c r="I91" s="17">
        <v>8.441558441558442</v>
      </c>
      <c r="J91" s="17">
        <v>0.6493506493506493</v>
      </c>
      <c r="K91" s="17">
        <v>0.6493506493506493</v>
      </c>
      <c r="L91" s="17">
        <v>50</v>
      </c>
      <c r="M91" s="17">
        <v>5.194805194805195</v>
      </c>
      <c r="N91" s="17">
        <v>3.896103896103896</v>
      </c>
      <c r="O91" s="17">
        <v>0</v>
      </c>
      <c r="P91" s="17">
        <v>0</v>
      </c>
      <c r="Q91" s="17">
        <v>0</v>
      </c>
      <c r="R91" s="17">
        <v>0.6493506493506493</v>
      </c>
      <c r="S91" s="17">
        <v>0</v>
      </c>
      <c r="T91" s="17">
        <v>3.2467532467532463</v>
      </c>
      <c r="U91" s="17">
        <v>0.6493506493506493</v>
      </c>
      <c r="V91" s="30">
        <v>2.5974025974025974</v>
      </c>
      <c r="W91" s="22">
        <f t="shared" si="8"/>
        <v>100</v>
      </c>
      <c r="X91" s="17" t="s">
        <v>69</v>
      </c>
      <c r="Y91" s="17" t="s">
        <v>69</v>
      </c>
      <c r="Z91" s="23">
        <v>16.666666666666664</v>
      </c>
      <c r="AA91" s="17">
        <f t="shared" si="68"/>
        <v>68.42105263157895</v>
      </c>
      <c r="AB91" s="33"/>
      <c r="AC91" s="17">
        <f t="shared" si="69"/>
        <v>20.80536912751678</v>
      </c>
      <c r="AD91" s="17">
        <f t="shared" si="70"/>
        <v>12.751677852348992</v>
      </c>
      <c r="AE91" s="17">
        <f t="shared" si="71"/>
        <v>66.44295302013423</v>
      </c>
      <c r="AF91" s="22">
        <f t="shared" si="9"/>
        <v>100</v>
      </c>
      <c r="AG91" s="17">
        <f t="shared" si="72"/>
        <v>1.0638297872340428</v>
      </c>
      <c r="AH91" s="17">
        <f t="shared" si="73"/>
        <v>2.1276595744680855</v>
      </c>
      <c r="AI91" s="17">
        <f t="shared" si="74"/>
        <v>96.80851063829789</v>
      </c>
      <c r="AJ91" s="22">
        <f t="shared" si="23"/>
        <v>100.00000000000001</v>
      </c>
      <c r="AK91" s="17">
        <f t="shared" si="75"/>
        <v>7.07070707070707</v>
      </c>
      <c r="AL91" s="17">
        <f t="shared" si="76"/>
        <v>91.91919191919193</v>
      </c>
      <c r="AM91" s="17">
        <f t="shared" si="77"/>
        <v>1.0101010101010102</v>
      </c>
      <c r="AN91" s="22">
        <f t="shared" si="24"/>
        <v>100.00000000000001</v>
      </c>
      <c r="AO91" s="17">
        <f t="shared" si="78"/>
        <v>93.4065934065934</v>
      </c>
      <c r="AP91" s="17">
        <f t="shared" si="79"/>
        <v>0</v>
      </c>
      <c r="AQ91" s="17">
        <f t="shared" si="80"/>
        <v>6.593406593406594</v>
      </c>
      <c r="AR91" s="22">
        <f t="shared" si="41"/>
        <v>100</v>
      </c>
    </row>
    <row r="92" spans="2:44" ht="12.75">
      <c r="B92" s="21" t="s">
        <v>312</v>
      </c>
      <c r="C92" s="36"/>
      <c r="D92" s="37"/>
      <c r="E92" s="6"/>
      <c r="F92" s="6"/>
      <c r="G92" s="17"/>
      <c r="H92" s="17"/>
      <c r="I92" s="1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30"/>
      <c r="W92" s="22"/>
      <c r="X92" s="17"/>
      <c r="Y92" s="17"/>
      <c r="Z92" s="23"/>
      <c r="AA92" s="17"/>
      <c r="AB92" s="33"/>
      <c r="AC92" s="17"/>
      <c r="AD92" s="17"/>
      <c r="AE92" s="17"/>
      <c r="AF92" s="22"/>
      <c r="AG92" s="17"/>
      <c r="AH92" s="17"/>
      <c r="AI92" s="17"/>
      <c r="AJ92" s="22"/>
      <c r="AK92" s="17"/>
      <c r="AL92" s="17"/>
      <c r="AM92" s="17"/>
      <c r="AN92" s="22">
        <f t="shared" si="24"/>
      </c>
      <c r="AO92" s="17"/>
      <c r="AP92" s="17"/>
      <c r="AQ92" s="17"/>
      <c r="AR92" s="22">
        <f t="shared" si="41"/>
      </c>
    </row>
    <row r="93" spans="2:44" ht="12.75">
      <c r="B93" s="12" t="s">
        <v>118</v>
      </c>
      <c r="C93" s="36"/>
      <c r="D93" s="37"/>
      <c r="E93" s="6"/>
      <c r="F93" s="6"/>
      <c r="G93" s="17"/>
      <c r="H93" s="17"/>
      <c r="I93" s="1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30"/>
      <c r="W93" s="22"/>
      <c r="X93" s="17"/>
      <c r="Y93" s="17"/>
      <c r="Z93" s="23"/>
      <c r="AA93" s="17"/>
      <c r="AB93" s="33"/>
      <c r="AC93" s="17"/>
      <c r="AD93" s="17"/>
      <c r="AE93" s="17"/>
      <c r="AF93" s="22"/>
      <c r="AG93" s="17"/>
      <c r="AH93" s="17"/>
      <c r="AI93" s="17"/>
      <c r="AJ93" s="22"/>
      <c r="AK93" s="17"/>
      <c r="AL93" s="17"/>
      <c r="AM93" s="17"/>
      <c r="AN93" s="22"/>
      <c r="AO93" s="17"/>
      <c r="AP93" s="17"/>
      <c r="AQ93" s="17"/>
      <c r="AR93" s="22"/>
    </row>
    <row r="94" spans="2:44" ht="12.75">
      <c r="B94" s="36"/>
      <c r="C94" s="36" t="s">
        <v>301</v>
      </c>
      <c r="D94" s="37" t="s">
        <v>97</v>
      </c>
      <c r="E94" s="6" t="s">
        <v>249</v>
      </c>
      <c r="F94" s="6">
        <v>200</v>
      </c>
      <c r="G94" s="17">
        <v>24.65753424657534</v>
      </c>
      <c r="H94" s="17">
        <v>5.47945205479452</v>
      </c>
      <c r="I94" s="17">
        <v>3.4246575342465753</v>
      </c>
      <c r="J94" s="17">
        <v>0</v>
      </c>
      <c r="K94" s="7">
        <v>0.3424657534246575</v>
      </c>
      <c r="L94" s="17">
        <v>55.7105132860208</v>
      </c>
      <c r="M94" s="17">
        <v>3.1935963030203007</v>
      </c>
      <c r="N94" s="17">
        <v>3.767123287671233</v>
      </c>
      <c r="O94" s="17">
        <v>1.0273972602739725</v>
      </c>
      <c r="P94" s="17">
        <v>0</v>
      </c>
      <c r="Q94" s="17">
        <v>0</v>
      </c>
      <c r="R94" s="7">
        <v>0.3424657534246575</v>
      </c>
      <c r="S94" s="7">
        <v>0.3424657534246575</v>
      </c>
      <c r="T94" s="17">
        <v>0.684931506849315</v>
      </c>
      <c r="U94" s="17">
        <v>0</v>
      </c>
      <c r="V94" s="30">
        <v>1.0273972602739725</v>
      </c>
      <c r="W94" s="22">
        <f t="shared" si="8"/>
        <v>100</v>
      </c>
      <c r="X94" s="17" t="s">
        <v>69</v>
      </c>
      <c r="Y94" s="17">
        <v>99.99999999999999</v>
      </c>
      <c r="Z94" s="23">
        <v>15.789473684210526</v>
      </c>
      <c r="AA94" s="17">
        <f aca="true" t="shared" si="81" ref="AA94:AA104">IF(H94+I94&gt;3,I94/(H94+I94)*100,"n.d.")</f>
        <v>38.46153846153847</v>
      </c>
      <c r="AB94" s="33"/>
      <c r="AC94" s="17">
        <f aca="true" t="shared" si="82" ref="AC94:AC104">G94/SUM($G94:$T94)*100</f>
        <v>24.91349480968858</v>
      </c>
      <c r="AD94" s="17">
        <f aca="true" t="shared" si="83" ref="AD94:AD104">(H94+I94)/SUM($G94:$T94)*100</f>
        <v>8.996539792387543</v>
      </c>
      <c r="AE94" s="17">
        <f aca="true" t="shared" si="84" ref="AE94:AE104">SUM(J94:T94)/SUM($G94:$T94)*100</f>
        <v>66.08996539792388</v>
      </c>
      <c r="AF94" s="22">
        <f t="shared" si="9"/>
        <v>100</v>
      </c>
      <c r="AG94" s="17">
        <f aca="true" t="shared" si="85" ref="AG94:AG104">IF(AE94&gt;3,(SUM(R94:S94)+SUM(P94:Q94)/2)/SUM($J94:$S94)*100,"n.d.")</f>
        <v>1.058201058201058</v>
      </c>
      <c r="AH94" s="17">
        <f aca="true" t="shared" si="86" ref="AH94:AH104">IF(AE94&gt;3,(SUM(J94:K94)+Q94/2)/SUM($J94:$S94)*100,"n.d.")</f>
        <v>0.529100529100529</v>
      </c>
      <c r="AI94" s="17">
        <f aca="true" t="shared" si="87" ref="AI94:AI104">IF(AE94&gt;3,(SUM(L94:O94)+P94/2)/SUM($J94:$S94)*100,"n.d.")</f>
        <v>98.4126984126984</v>
      </c>
      <c r="AJ94" s="22">
        <f t="shared" si="23"/>
        <v>99.99999999999999</v>
      </c>
      <c r="AK94" s="17">
        <f aca="true" t="shared" si="88" ref="AK94:AK104">IF(AE94&gt;3,(SUM(J94:K94,Q94,S94:T94)/SUM($J94:$T94)*100),"n.d.")</f>
        <v>2.094240837696335</v>
      </c>
      <c r="AL94" s="17">
        <f aca="true" t="shared" si="89" ref="AL94:AL104">IF(AE94&gt;3,(SUM(L94:M94,N94)/SUM($J94:$T94)*100),"n.d.")</f>
        <v>95.81151832460732</v>
      </c>
      <c r="AM94" s="17">
        <f aca="true" t="shared" si="90" ref="AM94:AM104">IF(AE94&gt;3,(SUM(O94,P94,R94)/SUM($J94:$T94)*100),"n.d.")</f>
        <v>2.094240837696335</v>
      </c>
      <c r="AN94" s="22">
        <f t="shared" si="24"/>
        <v>99.99999999999999</v>
      </c>
      <c r="AO94" s="17">
        <f aca="true" t="shared" si="91" ref="AO94:AO104">IF(SUM($L94:$O94)&gt;3,SUM(L94:M94)/SUM($L94:$O94)*100,"n.d.")</f>
        <v>92.4731182795699</v>
      </c>
      <c r="AP94" s="17">
        <f aca="true" t="shared" si="92" ref="AP94:AP104">IF(SUM($L94:$O94)&gt;3,O94/SUM($L94:$O94)*100,"n.d.")</f>
        <v>1.6129032258064515</v>
      </c>
      <c r="AQ94" s="17">
        <f aca="true" t="shared" si="93" ref="AQ94:AQ104">IF(SUM($L94:$O94)&gt;3,N94/SUM($L94:$O94)*100,"n.d.")</f>
        <v>5.913978494623655</v>
      </c>
      <c r="AR94" s="22">
        <f aca="true" t="shared" si="94" ref="AR94:AR101">IF(SUM(AO94:AQ94)=100,SUM(AO94:AQ94),"")</f>
        <v>100</v>
      </c>
    </row>
    <row r="95" spans="2:44" ht="12.75">
      <c r="B95" s="36"/>
      <c r="C95" s="36" t="s">
        <v>95</v>
      </c>
      <c r="D95" s="37" t="s">
        <v>96</v>
      </c>
      <c r="E95" s="6" t="s">
        <v>249</v>
      </c>
      <c r="F95" s="6">
        <v>420.1704480289514</v>
      </c>
      <c r="G95" s="17">
        <v>27.666666666666668</v>
      </c>
      <c r="H95" s="17">
        <v>4</v>
      </c>
      <c r="I95" s="17">
        <v>3.6666666666666665</v>
      </c>
      <c r="J95" s="17">
        <v>0</v>
      </c>
      <c r="K95" s="7">
        <v>0.33333333333333337</v>
      </c>
      <c r="L95" s="17">
        <v>52.76923076923078</v>
      </c>
      <c r="M95" s="17">
        <v>3.2307692307692313</v>
      </c>
      <c r="N95" s="17">
        <v>2.3333333333333335</v>
      </c>
      <c r="O95" s="17">
        <v>1.6666666666666667</v>
      </c>
      <c r="P95" s="17">
        <v>0</v>
      </c>
      <c r="Q95" s="17">
        <v>0</v>
      </c>
      <c r="R95" s="17">
        <v>0.6666666666666667</v>
      </c>
      <c r="S95" s="17">
        <v>1</v>
      </c>
      <c r="T95" s="17">
        <v>2</v>
      </c>
      <c r="U95" s="17">
        <v>0</v>
      </c>
      <c r="V95" s="30">
        <v>0.6666666666666667</v>
      </c>
      <c r="W95" s="22">
        <f t="shared" si="8"/>
        <v>100.00000000000003</v>
      </c>
      <c r="X95" s="17" t="s">
        <v>69</v>
      </c>
      <c r="Y95" s="17">
        <v>127.27272727272728</v>
      </c>
      <c r="Z95" s="23">
        <v>0</v>
      </c>
      <c r="AA95" s="17">
        <f t="shared" si="81"/>
        <v>47.82608695652174</v>
      </c>
      <c r="AB95" s="33"/>
      <c r="AC95" s="17">
        <f t="shared" si="82"/>
        <v>27.852348993288583</v>
      </c>
      <c r="AD95" s="17">
        <f t="shared" si="83"/>
        <v>7.718120805369125</v>
      </c>
      <c r="AE95" s="17">
        <f t="shared" si="84"/>
        <v>64.42953020134227</v>
      </c>
      <c r="AF95" s="22">
        <f t="shared" si="9"/>
        <v>99.99999999999999</v>
      </c>
      <c r="AG95" s="17">
        <f t="shared" si="85"/>
        <v>2.688172043010752</v>
      </c>
      <c r="AH95" s="17">
        <f t="shared" si="86"/>
        <v>0.5376344086021505</v>
      </c>
      <c r="AI95" s="17">
        <f t="shared" si="87"/>
        <v>96.7741935483871</v>
      </c>
      <c r="AJ95" s="22">
        <f t="shared" si="23"/>
        <v>100</v>
      </c>
      <c r="AK95" s="17">
        <f t="shared" si="88"/>
        <v>5.208333333333332</v>
      </c>
      <c r="AL95" s="17">
        <f t="shared" si="89"/>
        <v>91.14583333333334</v>
      </c>
      <c r="AM95" s="17">
        <f t="shared" si="90"/>
        <v>3.645833333333333</v>
      </c>
      <c r="AN95" s="22">
        <f t="shared" si="24"/>
        <v>100</v>
      </c>
      <c r="AO95" s="17">
        <f t="shared" si="91"/>
        <v>93.33333333333333</v>
      </c>
      <c r="AP95" s="17">
        <f t="shared" si="92"/>
        <v>2.7777777777777772</v>
      </c>
      <c r="AQ95" s="17">
        <f t="shared" si="93"/>
        <v>3.8888888888888884</v>
      </c>
      <c r="AR95" s="22">
        <f t="shared" si="94"/>
        <v>99.99999999999999</v>
      </c>
    </row>
    <row r="96" spans="2:44" ht="12.75">
      <c r="B96" s="36"/>
      <c r="C96" s="36" t="s">
        <v>122</v>
      </c>
      <c r="D96" s="37" t="s">
        <v>70</v>
      </c>
      <c r="E96" s="6" t="s">
        <v>249</v>
      </c>
      <c r="F96" s="6">
        <v>190</v>
      </c>
      <c r="G96" s="17">
        <v>18.471337579617835</v>
      </c>
      <c r="H96" s="17">
        <v>3.1847133757961785</v>
      </c>
      <c r="I96" s="17">
        <v>7.961783439490445</v>
      </c>
      <c r="J96" s="17">
        <v>0</v>
      </c>
      <c r="K96" s="17">
        <v>1.2738853503184715</v>
      </c>
      <c r="L96" s="17">
        <v>56.707317073170735</v>
      </c>
      <c r="M96" s="17">
        <v>2.528351716638185</v>
      </c>
      <c r="N96" s="17">
        <v>4.45859872611465</v>
      </c>
      <c r="O96" s="17">
        <v>0.6369426751592357</v>
      </c>
      <c r="P96" s="7">
        <v>0.3184713375796179</v>
      </c>
      <c r="Q96" s="17">
        <v>0.6369426751592357</v>
      </c>
      <c r="R96" s="17">
        <v>0.6369426751592357</v>
      </c>
      <c r="S96" s="17">
        <v>0</v>
      </c>
      <c r="T96" s="17">
        <v>0.6369426751592357</v>
      </c>
      <c r="U96" s="17">
        <v>0</v>
      </c>
      <c r="V96" s="30">
        <v>2.547770700636943</v>
      </c>
      <c r="W96" s="22">
        <f>SUM(G96:V96)</f>
        <v>100</v>
      </c>
      <c r="X96" s="17">
        <v>222.22222222222223</v>
      </c>
      <c r="Y96" s="17">
        <v>133.33333333333334</v>
      </c>
      <c r="Z96" s="23">
        <v>14.814814814814813</v>
      </c>
      <c r="AA96" s="17">
        <f>IF(H96+I96&gt;3,I96/(H96+I96)*100,"n.d.")</f>
        <v>71.42857142857142</v>
      </c>
      <c r="AB96" s="33"/>
      <c r="AC96" s="17">
        <f>G96/SUM($G96:$T96)*100</f>
        <v>18.954248366013076</v>
      </c>
      <c r="AD96" s="17">
        <f>(H96+I96)/SUM($G96:$T96)*100</f>
        <v>11.437908496732026</v>
      </c>
      <c r="AE96" s="17">
        <f>SUM(J96:T96)/SUM($G96:$T96)*100</f>
        <v>69.6078431372549</v>
      </c>
      <c r="AF96" s="22">
        <f>SUM(AC96:AE96)</f>
        <v>100</v>
      </c>
      <c r="AG96" s="17">
        <f>IF(AE96&gt;3,(SUM(R96:S96)+SUM(P96:Q96)/2)/SUM($J96:$S96)*100,"n.d.")</f>
        <v>1.6587677725118488</v>
      </c>
      <c r="AH96" s="17">
        <f>IF(AE96&gt;3,(SUM(J96:K96)+Q96/2)/SUM($J96:$S96)*100,"n.d.")</f>
        <v>2.3696682464454977</v>
      </c>
      <c r="AI96" s="17">
        <f>IF(AE96&gt;3,(SUM(L96:O96)+P96/2)/SUM($J96:$S96)*100,"n.d.")</f>
        <v>95.97156398104265</v>
      </c>
      <c r="AJ96" s="22">
        <f>IF(SUM(AG96:AI96)=100,SUM(AG96:AI96),"")</f>
        <v>100</v>
      </c>
      <c r="AK96" s="17">
        <f>IF(AE96&gt;3,(SUM(J96:K96,Q96,S96:T96)/SUM($J96:$T96)*100),"n.d.")</f>
        <v>3.75586854460094</v>
      </c>
      <c r="AL96" s="17">
        <f>IF(AE96&gt;3,(SUM(L96:M96,N96)/SUM($J96:$T96)*100),"n.d.")</f>
        <v>93.89671361502349</v>
      </c>
      <c r="AM96" s="17">
        <f>IF(AE96&gt;3,(SUM(O96,P96,R96)/SUM($J96:$T96)*100),"n.d.")</f>
        <v>2.347417840375587</v>
      </c>
      <c r="AN96" s="22">
        <f>IF(SUM(AK96:AM96)=100,SUM(AK96:AM96),"")</f>
        <v>100.00000000000001</v>
      </c>
      <c r="AO96" s="17">
        <f>IF(SUM($L96:$O96)&gt;3,SUM(L96:M96)/SUM($L96:$O96)*100,"n.d.")</f>
        <v>92.07920792079209</v>
      </c>
      <c r="AP96" s="17">
        <f>IF(SUM($L96:$O96)&gt;3,O96/SUM($L96:$O96)*100,"n.d.")</f>
        <v>0.9900990099009903</v>
      </c>
      <c r="AQ96" s="17">
        <f>IF(SUM($L96:$O96)&gt;3,N96/SUM($L96:$O96)*100,"n.d.")</f>
        <v>6.93069306930693</v>
      </c>
      <c r="AR96" s="22">
        <f t="shared" si="94"/>
        <v>100</v>
      </c>
    </row>
    <row r="97" spans="2:44" ht="12.75">
      <c r="B97" s="12" t="s">
        <v>306</v>
      </c>
      <c r="C97" s="36"/>
      <c r="D97" s="37"/>
      <c r="E97" s="6"/>
      <c r="F97" s="6"/>
      <c r="G97" s="17"/>
      <c r="H97" s="17"/>
      <c r="I97" s="17"/>
      <c r="J97" s="1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17"/>
      <c r="W97" s="17"/>
      <c r="X97" s="17"/>
      <c r="Y97" s="17"/>
      <c r="Z97" s="17"/>
      <c r="AA97" s="17"/>
      <c r="AB97" s="33"/>
      <c r="AC97" s="17"/>
      <c r="AD97" s="17"/>
      <c r="AE97" s="17"/>
      <c r="AF97" s="22"/>
      <c r="AG97" s="17"/>
      <c r="AH97" s="17"/>
      <c r="AI97" s="17"/>
      <c r="AJ97" s="22"/>
      <c r="AK97" s="17"/>
      <c r="AL97" s="17"/>
      <c r="AM97" s="17"/>
      <c r="AN97" s="22">
        <f>IF(SUM(AK97:AM97)=100,SUM(AK97:AM97),"")</f>
      </c>
      <c r="AO97" s="17"/>
      <c r="AP97" s="17"/>
      <c r="AQ97" s="17"/>
      <c r="AR97" s="22">
        <f t="shared" si="94"/>
      </c>
    </row>
    <row r="98" spans="2:44" ht="12.75">
      <c r="B98" s="36"/>
      <c r="C98" s="36" t="s">
        <v>300</v>
      </c>
      <c r="D98" s="37" t="s">
        <v>94</v>
      </c>
      <c r="E98" s="6" t="s">
        <v>249</v>
      </c>
      <c r="F98" s="6">
        <v>185</v>
      </c>
      <c r="G98" s="17">
        <v>46.62379421221865</v>
      </c>
      <c r="H98" s="17">
        <v>7.717041800643088</v>
      </c>
      <c r="I98" s="17">
        <v>5.787781350482315</v>
      </c>
      <c r="J98" s="17">
        <v>0</v>
      </c>
      <c r="K98" s="17">
        <v>1.929260450160772</v>
      </c>
      <c r="L98" s="17">
        <v>28.742800607752372</v>
      </c>
      <c r="M98" s="17">
        <v>1.3215080739196494</v>
      </c>
      <c r="N98" s="17">
        <v>0.964630225080386</v>
      </c>
      <c r="O98" s="17">
        <v>1.4469453376205788</v>
      </c>
      <c r="P98" s="17">
        <v>0</v>
      </c>
      <c r="Q98" s="7">
        <v>0.3215434083601286</v>
      </c>
      <c r="R98" s="17">
        <v>0.6430868167202572</v>
      </c>
      <c r="S98" s="17">
        <v>0</v>
      </c>
      <c r="T98" s="17">
        <v>2.8938906752411575</v>
      </c>
      <c r="U98" s="17">
        <v>0</v>
      </c>
      <c r="V98" s="30">
        <v>1.6077170418006432</v>
      </c>
      <c r="W98" s="22">
        <f t="shared" si="8"/>
        <v>99.99999999999997</v>
      </c>
      <c r="X98" s="17">
        <v>233.33333333333331</v>
      </c>
      <c r="Y98" s="17">
        <v>90.32258064516128</v>
      </c>
      <c r="Z98" s="23">
        <v>24.242424242424242</v>
      </c>
      <c r="AA98" s="17">
        <f t="shared" si="81"/>
        <v>42.85714285714285</v>
      </c>
      <c r="AB98" s="33"/>
      <c r="AC98" s="17">
        <f t="shared" si="82"/>
        <v>47.38562091503269</v>
      </c>
      <c r="AD98" s="17">
        <f t="shared" si="83"/>
        <v>13.725490196078438</v>
      </c>
      <c r="AE98" s="17">
        <f t="shared" si="84"/>
        <v>38.88888888888889</v>
      </c>
      <c r="AF98" s="22">
        <f t="shared" si="9"/>
        <v>100.00000000000003</v>
      </c>
      <c r="AG98" s="17">
        <f t="shared" si="85"/>
        <v>2.272727272727273</v>
      </c>
      <c r="AH98" s="17">
        <f t="shared" si="86"/>
        <v>5.909090909090912</v>
      </c>
      <c r="AI98" s="17">
        <f t="shared" si="87"/>
        <v>91.81818181818183</v>
      </c>
      <c r="AJ98" s="22">
        <f t="shared" si="23"/>
        <v>100.00000000000001</v>
      </c>
      <c r="AK98" s="17">
        <f t="shared" si="88"/>
        <v>13.445378151260506</v>
      </c>
      <c r="AL98" s="17">
        <f t="shared" si="89"/>
        <v>81.09243697478993</v>
      </c>
      <c r="AM98" s="17">
        <f t="shared" si="90"/>
        <v>5.462184873949581</v>
      </c>
      <c r="AN98" s="22">
        <f t="shared" si="24"/>
        <v>100.00000000000003</v>
      </c>
      <c r="AO98" s="17">
        <f t="shared" si="91"/>
        <v>92.57425742574257</v>
      </c>
      <c r="AP98" s="17">
        <f t="shared" si="92"/>
        <v>4.455445544554456</v>
      </c>
      <c r="AQ98" s="17">
        <f t="shared" si="93"/>
        <v>2.970297029702971</v>
      </c>
      <c r="AR98" s="22">
        <f t="shared" si="94"/>
        <v>100</v>
      </c>
    </row>
    <row r="99" spans="2:44" ht="12.75">
      <c r="B99" s="36"/>
      <c r="C99" s="36" t="s">
        <v>93</v>
      </c>
      <c r="D99" s="37" t="s">
        <v>666</v>
      </c>
      <c r="E99" s="6" t="s">
        <v>249</v>
      </c>
      <c r="F99" s="6">
        <v>245</v>
      </c>
      <c r="G99" s="17">
        <v>63.2398753894081</v>
      </c>
      <c r="H99" s="17">
        <v>5.29595015576324</v>
      </c>
      <c r="I99" s="17">
        <v>4.049844236760125</v>
      </c>
      <c r="J99" s="17">
        <v>0</v>
      </c>
      <c r="K99" s="17">
        <v>0</v>
      </c>
      <c r="L99" s="17">
        <v>12.616822429906541</v>
      </c>
      <c r="M99" s="17">
        <v>0</v>
      </c>
      <c r="N99" s="17">
        <v>0.9345794392523363</v>
      </c>
      <c r="O99" s="7">
        <v>0.46728971962616817</v>
      </c>
      <c r="P99" s="7">
        <v>0.3115264797507788</v>
      </c>
      <c r="Q99" s="17">
        <v>0.9345794392523363</v>
      </c>
      <c r="R99" s="17">
        <v>0.6230529595015576</v>
      </c>
      <c r="S99" s="17">
        <v>0</v>
      </c>
      <c r="T99" s="17">
        <v>8.722741433021806</v>
      </c>
      <c r="U99" s="17">
        <v>0</v>
      </c>
      <c r="V99" s="30">
        <v>2.803738317757009</v>
      </c>
      <c r="W99" s="22">
        <f t="shared" si="8"/>
        <v>100</v>
      </c>
      <c r="X99" s="17">
        <v>233.33333333333337</v>
      </c>
      <c r="Y99" s="17">
        <v>215.3846153846154</v>
      </c>
      <c r="Z99" s="23">
        <v>7.6923076923076925</v>
      </c>
      <c r="AA99" s="17">
        <f t="shared" si="81"/>
        <v>43.333333333333336</v>
      </c>
      <c r="AB99" s="33"/>
      <c r="AC99" s="17">
        <f t="shared" si="82"/>
        <v>65.06410256410257</v>
      </c>
      <c r="AD99" s="17">
        <f t="shared" si="83"/>
        <v>9.615384615384617</v>
      </c>
      <c r="AE99" s="17">
        <f t="shared" si="84"/>
        <v>25.320512820512818</v>
      </c>
      <c r="AF99" s="22">
        <f t="shared" si="9"/>
        <v>100</v>
      </c>
      <c r="AG99" s="17">
        <f t="shared" si="85"/>
        <v>7.8431372549019605</v>
      </c>
      <c r="AH99" s="17">
        <f t="shared" si="86"/>
        <v>2.941176470588235</v>
      </c>
      <c r="AI99" s="17">
        <f t="shared" si="87"/>
        <v>89.2156862745098</v>
      </c>
      <c r="AJ99" s="22">
        <f t="shared" si="23"/>
        <v>100</v>
      </c>
      <c r="AK99" s="17">
        <f t="shared" si="88"/>
        <v>39.24050632911392</v>
      </c>
      <c r="AL99" s="17">
        <f t="shared" si="89"/>
        <v>55.06329113924051</v>
      </c>
      <c r="AM99" s="17">
        <f t="shared" si="90"/>
        <v>5.69620253164557</v>
      </c>
      <c r="AN99" s="22">
        <f t="shared" si="24"/>
        <v>100</v>
      </c>
      <c r="AO99" s="17">
        <f t="shared" si="91"/>
        <v>90</v>
      </c>
      <c r="AP99" s="17">
        <f t="shared" si="92"/>
        <v>3.3333333333333335</v>
      </c>
      <c r="AQ99" s="17">
        <f t="shared" si="93"/>
        <v>6.666666666666667</v>
      </c>
      <c r="AR99" s="22">
        <f t="shared" si="94"/>
        <v>100</v>
      </c>
    </row>
    <row r="100" spans="2:44" ht="12.75">
      <c r="B100" s="36"/>
      <c r="C100" s="36" t="s">
        <v>299</v>
      </c>
      <c r="D100" s="37" t="s">
        <v>71</v>
      </c>
      <c r="E100" s="6" t="s">
        <v>249</v>
      </c>
      <c r="F100" s="6">
        <v>310</v>
      </c>
      <c r="G100" s="17">
        <v>55.62913907284768</v>
      </c>
      <c r="H100" s="17">
        <v>8.940397350993377</v>
      </c>
      <c r="I100" s="17">
        <v>4.966887417218543</v>
      </c>
      <c r="J100" s="17">
        <v>0.6622516556291391</v>
      </c>
      <c r="K100" s="17">
        <v>0.9933774834437086</v>
      </c>
      <c r="L100" s="17">
        <v>5.86092715231788</v>
      </c>
      <c r="M100" s="17">
        <v>13.67549668874172</v>
      </c>
      <c r="N100" s="17">
        <v>2.6490066225165565</v>
      </c>
      <c r="O100" s="17">
        <v>1.6556291390728477</v>
      </c>
      <c r="P100" s="17">
        <v>0.6622516556291391</v>
      </c>
      <c r="Q100" s="17">
        <v>0.6622516556291391</v>
      </c>
      <c r="R100" s="17">
        <v>1.3245033112582782</v>
      </c>
      <c r="S100" s="17">
        <v>0.9933774834437087</v>
      </c>
      <c r="T100" s="17">
        <v>0</v>
      </c>
      <c r="U100" s="17">
        <v>0</v>
      </c>
      <c r="V100" s="30">
        <v>1.3245033112582782</v>
      </c>
      <c r="W100" s="22">
        <f t="shared" si="8"/>
        <v>99.99999999999999</v>
      </c>
      <c r="X100" s="17">
        <v>238.46153846153845</v>
      </c>
      <c r="Y100" s="17">
        <v>134.7826086956522</v>
      </c>
      <c r="Z100" s="23">
        <v>15.625</v>
      </c>
      <c r="AA100" s="17">
        <f t="shared" si="81"/>
        <v>35.714285714285715</v>
      </c>
      <c r="AB100" s="33"/>
      <c r="AC100" s="17">
        <f t="shared" si="82"/>
        <v>56.3758389261745</v>
      </c>
      <c r="AD100" s="17">
        <f t="shared" si="83"/>
        <v>14.093959731543626</v>
      </c>
      <c r="AE100" s="17">
        <f t="shared" si="84"/>
        <v>29.53020134228188</v>
      </c>
      <c r="AF100" s="22">
        <f t="shared" si="9"/>
        <v>100.00000000000001</v>
      </c>
      <c r="AG100" s="17">
        <f t="shared" si="85"/>
        <v>10.22727272727273</v>
      </c>
      <c r="AH100" s="17">
        <f t="shared" si="86"/>
        <v>6.818181818181819</v>
      </c>
      <c r="AI100" s="17">
        <f t="shared" si="87"/>
        <v>82.95454545454545</v>
      </c>
      <c r="AJ100" s="22">
        <f t="shared" si="23"/>
        <v>100</v>
      </c>
      <c r="AK100" s="17">
        <f t="shared" si="88"/>
        <v>11.363636363636365</v>
      </c>
      <c r="AL100" s="17">
        <f t="shared" si="89"/>
        <v>76.13636363636364</v>
      </c>
      <c r="AM100" s="17">
        <f t="shared" si="90"/>
        <v>12.500000000000004</v>
      </c>
      <c r="AN100" s="22">
        <f t="shared" si="24"/>
        <v>100</v>
      </c>
      <c r="AO100" s="17">
        <f t="shared" si="91"/>
        <v>81.94444444444446</v>
      </c>
      <c r="AP100" s="17">
        <f t="shared" si="92"/>
        <v>6.944444444444445</v>
      </c>
      <c r="AQ100" s="17">
        <f t="shared" si="93"/>
        <v>11.111111111111112</v>
      </c>
      <c r="AR100" s="22">
        <f t="shared" si="94"/>
        <v>100.00000000000001</v>
      </c>
    </row>
    <row r="101" spans="2:44" ht="12.75">
      <c r="B101" s="36"/>
      <c r="C101" s="36" t="s">
        <v>121</v>
      </c>
      <c r="D101" s="37" t="s">
        <v>74</v>
      </c>
      <c r="E101" s="6" t="s">
        <v>249</v>
      </c>
      <c r="F101" s="6">
        <v>340.3522128868985</v>
      </c>
      <c r="G101" s="17">
        <v>62.42424242424243</v>
      </c>
      <c r="H101" s="17">
        <v>6.0606060606060606</v>
      </c>
      <c r="I101" s="17">
        <v>7.575757575757576</v>
      </c>
      <c r="J101" s="7">
        <v>0.40404040404040403</v>
      </c>
      <c r="K101" s="17">
        <v>0.8080808080808081</v>
      </c>
      <c r="L101" s="17">
        <v>11.095571095571096</v>
      </c>
      <c r="M101" s="17">
        <v>6.934731934731935</v>
      </c>
      <c r="N101" s="17">
        <v>1.8181818181818181</v>
      </c>
      <c r="O101" s="7">
        <v>0.45454545454545453</v>
      </c>
      <c r="P101" s="17">
        <v>0.9090909090909091</v>
      </c>
      <c r="Q101" s="17">
        <v>0</v>
      </c>
      <c r="R101" s="7">
        <v>0.15151515151515152</v>
      </c>
      <c r="S101" s="7">
        <v>0.15151515151515152</v>
      </c>
      <c r="T101" s="17">
        <v>0</v>
      </c>
      <c r="U101" s="17">
        <v>0</v>
      </c>
      <c r="V101" s="30">
        <v>1.2121212121212122</v>
      </c>
      <c r="W101" s="22">
        <f t="shared" si="8"/>
        <v>99.99999999999999</v>
      </c>
      <c r="X101" s="17" t="s">
        <v>69</v>
      </c>
      <c r="Y101" s="17">
        <v>105.26315789473682</v>
      </c>
      <c r="Z101" s="23">
        <v>8.571428571428571</v>
      </c>
      <c r="AA101" s="17">
        <f t="shared" si="81"/>
        <v>55.55555555555556</v>
      </c>
      <c r="AB101" s="33"/>
      <c r="AC101" s="17">
        <f t="shared" si="82"/>
        <v>63.19018404907977</v>
      </c>
      <c r="AD101" s="17">
        <f t="shared" si="83"/>
        <v>13.803680981595095</v>
      </c>
      <c r="AE101" s="17">
        <f t="shared" si="84"/>
        <v>23.006134969325156</v>
      </c>
      <c r="AF101" s="22">
        <f t="shared" si="9"/>
        <v>100.00000000000003</v>
      </c>
      <c r="AG101" s="17">
        <f t="shared" si="85"/>
        <v>3.3333333333333335</v>
      </c>
      <c r="AH101" s="17">
        <f t="shared" si="86"/>
        <v>5.333333333333334</v>
      </c>
      <c r="AI101" s="17">
        <f t="shared" si="87"/>
        <v>91.33333333333333</v>
      </c>
      <c r="AJ101" s="22">
        <f t="shared" si="23"/>
        <v>100</v>
      </c>
      <c r="AK101" s="17">
        <f t="shared" si="88"/>
        <v>6.000000000000001</v>
      </c>
      <c r="AL101" s="17">
        <f t="shared" si="89"/>
        <v>87.33333333333333</v>
      </c>
      <c r="AM101" s="17">
        <f t="shared" si="90"/>
        <v>6.666666666666667</v>
      </c>
      <c r="AN101" s="22">
        <f t="shared" si="24"/>
        <v>100</v>
      </c>
      <c r="AO101" s="17">
        <f t="shared" si="91"/>
        <v>88.80597014925374</v>
      </c>
      <c r="AP101" s="17">
        <f t="shared" si="92"/>
        <v>2.238805970149254</v>
      </c>
      <c r="AQ101" s="17">
        <f t="shared" si="93"/>
        <v>8.955223880597016</v>
      </c>
      <c r="AR101" s="22">
        <f t="shared" si="94"/>
        <v>100.00000000000001</v>
      </c>
    </row>
    <row r="102" spans="2:44" ht="12.75">
      <c r="B102" s="36" t="s">
        <v>523</v>
      </c>
      <c r="C102" s="36"/>
      <c r="D102" s="37"/>
      <c r="E102" s="6"/>
      <c r="F102" s="6"/>
      <c r="G102" s="17"/>
      <c r="H102" s="17"/>
      <c r="I102" s="1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30"/>
      <c r="W102" s="22"/>
      <c r="X102" s="17"/>
      <c r="Y102" s="17"/>
      <c r="Z102" s="23"/>
      <c r="AA102" s="17"/>
      <c r="AB102" s="33"/>
      <c r="AC102" s="17"/>
      <c r="AD102" s="17"/>
      <c r="AE102" s="17"/>
      <c r="AF102" s="22"/>
      <c r="AG102" s="17"/>
      <c r="AH102" s="17"/>
      <c r="AI102" s="17"/>
      <c r="AJ102" s="22"/>
      <c r="AK102" s="17"/>
      <c r="AL102" s="17"/>
      <c r="AM102" s="17"/>
      <c r="AN102" s="22"/>
      <c r="AO102" s="17"/>
      <c r="AP102" s="17"/>
      <c r="AQ102" s="17"/>
      <c r="AR102" s="22"/>
    </row>
    <row r="103" spans="2:44" ht="12.75">
      <c r="B103" s="36"/>
      <c r="C103" s="36" t="s">
        <v>119</v>
      </c>
      <c r="D103" s="37" t="s">
        <v>73</v>
      </c>
      <c r="E103" s="6" t="s">
        <v>249</v>
      </c>
      <c r="F103" s="6">
        <v>280</v>
      </c>
      <c r="G103" s="17">
        <v>70.51282051282051</v>
      </c>
      <c r="H103" s="17">
        <v>8.547008547008547</v>
      </c>
      <c r="I103" s="17">
        <v>6.837606837606838</v>
      </c>
      <c r="J103" s="17">
        <v>0</v>
      </c>
      <c r="K103" s="17">
        <v>0</v>
      </c>
      <c r="L103" s="17">
        <v>5.555555555555555</v>
      </c>
      <c r="M103" s="17">
        <v>0</v>
      </c>
      <c r="N103" s="17">
        <v>4.273504273504273</v>
      </c>
      <c r="O103" s="17">
        <v>1.7094017094017095</v>
      </c>
      <c r="P103" s="17">
        <v>0</v>
      </c>
      <c r="Q103" s="17">
        <v>0</v>
      </c>
      <c r="R103" s="17">
        <v>0.8547008547008548</v>
      </c>
      <c r="S103" s="7">
        <v>0.4273504273504274</v>
      </c>
      <c r="T103" s="17">
        <v>0</v>
      </c>
      <c r="U103" s="17">
        <v>0</v>
      </c>
      <c r="V103" s="30">
        <v>1.2820512820512822</v>
      </c>
      <c r="W103" s="22">
        <f t="shared" si="8"/>
        <v>100</v>
      </c>
      <c r="X103" s="17">
        <v>242.8571428571429</v>
      </c>
      <c r="Y103" s="17">
        <v>154.54545454545456</v>
      </c>
      <c r="Z103" s="23">
        <v>24.137931034482758</v>
      </c>
      <c r="AA103" s="17">
        <f t="shared" si="81"/>
        <v>44.44444444444445</v>
      </c>
      <c r="AB103" s="33"/>
      <c r="AC103" s="17">
        <f t="shared" si="82"/>
        <v>71.42857142857143</v>
      </c>
      <c r="AD103" s="17">
        <f t="shared" si="83"/>
        <v>15.584415584415584</v>
      </c>
      <c r="AE103" s="17">
        <f t="shared" si="84"/>
        <v>12.987012987012989</v>
      </c>
      <c r="AF103" s="22">
        <f t="shared" si="9"/>
        <v>100</v>
      </c>
      <c r="AG103" s="17">
        <f t="shared" si="85"/>
        <v>10</v>
      </c>
      <c r="AH103" s="17">
        <f t="shared" si="86"/>
        <v>0</v>
      </c>
      <c r="AI103" s="17">
        <f t="shared" si="87"/>
        <v>89.99999999999999</v>
      </c>
      <c r="AJ103" s="22">
        <f t="shared" si="23"/>
        <v>99.99999999999999</v>
      </c>
      <c r="AK103" s="17">
        <f t="shared" si="88"/>
        <v>3.3333333333333335</v>
      </c>
      <c r="AL103" s="17">
        <f t="shared" si="89"/>
        <v>76.66666666666666</v>
      </c>
      <c r="AM103" s="17">
        <f t="shared" si="90"/>
        <v>20</v>
      </c>
      <c r="AN103" s="22">
        <f t="shared" si="24"/>
        <v>99.99999999999999</v>
      </c>
      <c r="AO103" s="17">
        <f t="shared" si="91"/>
        <v>48.14814814814814</v>
      </c>
      <c r="AP103" s="17">
        <f t="shared" si="92"/>
        <v>14.814814814814813</v>
      </c>
      <c r="AQ103" s="17">
        <f t="shared" si="93"/>
        <v>37.03703703703703</v>
      </c>
      <c r="AR103" s="22">
        <f>IF(SUM(AO103:AQ103)=100,SUM(AO103:AQ103),"")</f>
        <v>99.99999999999997</v>
      </c>
    </row>
    <row r="104" spans="2:44" ht="12.75">
      <c r="B104" s="36"/>
      <c r="C104" s="36" t="s">
        <v>120</v>
      </c>
      <c r="D104" s="37" t="s">
        <v>72</v>
      </c>
      <c r="E104" s="6" t="s">
        <v>249</v>
      </c>
      <c r="F104" s="6">
        <v>235</v>
      </c>
      <c r="G104" s="17">
        <v>75.32467532467533</v>
      </c>
      <c r="H104" s="17">
        <v>6.8181818181818175</v>
      </c>
      <c r="I104" s="17">
        <v>7.142857142857142</v>
      </c>
      <c r="J104" s="17">
        <v>0.6493506493506493</v>
      </c>
      <c r="K104" s="17">
        <v>0</v>
      </c>
      <c r="L104" s="17">
        <v>5.681818181818181</v>
      </c>
      <c r="M104" s="17">
        <v>0.8116883116883116</v>
      </c>
      <c r="N104" s="17">
        <v>1.6233766233766231</v>
      </c>
      <c r="O104" s="17">
        <v>0.974025974025974</v>
      </c>
      <c r="P104" s="17">
        <v>0</v>
      </c>
      <c r="Q104" s="17">
        <v>0</v>
      </c>
      <c r="R104" s="17">
        <v>0</v>
      </c>
      <c r="S104" s="17">
        <v>0</v>
      </c>
      <c r="T104" s="17">
        <v>0</v>
      </c>
      <c r="U104" s="7">
        <v>0.3246753246753247</v>
      </c>
      <c r="V104" s="30">
        <v>0.6493506493506493</v>
      </c>
      <c r="W104" s="22">
        <f t="shared" si="8"/>
        <v>100.00000000000001</v>
      </c>
      <c r="X104" s="17" t="s">
        <v>69</v>
      </c>
      <c r="Y104" s="17" t="s">
        <v>69</v>
      </c>
      <c r="Z104" s="23">
        <v>11.11111111111111</v>
      </c>
      <c r="AA104" s="17">
        <f t="shared" si="81"/>
        <v>51.162790697674424</v>
      </c>
      <c r="AB104" s="33"/>
      <c r="AC104" s="17">
        <f t="shared" si="82"/>
        <v>76.0655737704918</v>
      </c>
      <c r="AD104" s="17">
        <f t="shared" si="83"/>
        <v>14.098360655737702</v>
      </c>
      <c r="AE104" s="17">
        <f t="shared" si="84"/>
        <v>9.836065573770489</v>
      </c>
      <c r="AF104" s="22">
        <f t="shared" si="9"/>
        <v>99.99999999999999</v>
      </c>
      <c r="AG104" s="17">
        <f t="shared" si="85"/>
        <v>0</v>
      </c>
      <c r="AH104" s="17">
        <f t="shared" si="86"/>
        <v>6.666666666666668</v>
      </c>
      <c r="AI104" s="17">
        <f t="shared" si="87"/>
        <v>93.33333333333334</v>
      </c>
      <c r="AJ104" s="22">
        <f t="shared" si="23"/>
        <v>100.00000000000001</v>
      </c>
      <c r="AK104" s="17">
        <f t="shared" si="88"/>
        <v>6.666666666666668</v>
      </c>
      <c r="AL104" s="17">
        <f t="shared" si="89"/>
        <v>83.33333333333334</v>
      </c>
      <c r="AM104" s="17">
        <f t="shared" si="90"/>
        <v>10.000000000000002</v>
      </c>
      <c r="AN104" s="22">
        <f t="shared" si="24"/>
        <v>100.00000000000001</v>
      </c>
      <c r="AO104" s="17">
        <f t="shared" si="91"/>
        <v>71.42857142857143</v>
      </c>
      <c r="AP104" s="17">
        <f t="shared" si="92"/>
        <v>10.714285714285715</v>
      </c>
      <c r="AQ104" s="17">
        <f t="shared" si="93"/>
        <v>17.857142857142858</v>
      </c>
      <c r="AR104" s="22">
        <f>IF(SUM(AO104:AQ104)=100,SUM(AO104:AQ104),"")</f>
        <v>100</v>
      </c>
    </row>
    <row r="105" spans="2:44" ht="12.75">
      <c r="B105" s="12" t="s">
        <v>296</v>
      </c>
      <c r="C105" s="36"/>
      <c r="D105" s="37"/>
      <c r="E105" s="6"/>
      <c r="F105" s="6"/>
      <c r="G105" s="17"/>
      <c r="H105" s="17"/>
      <c r="I105" s="17"/>
      <c r="J105" s="1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30"/>
      <c r="W105" s="22"/>
      <c r="X105" s="17"/>
      <c r="Y105" s="17"/>
      <c r="Z105" s="23"/>
      <c r="AA105" s="17"/>
      <c r="AB105" s="33"/>
      <c r="AC105" s="17"/>
      <c r="AD105" s="17"/>
      <c r="AE105" s="17"/>
      <c r="AF105" s="22"/>
      <c r="AG105" s="17"/>
      <c r="AH105" s="17"/>
      <c r="AI105" s="17"/>
      <c r="AJ105" s="22"/>
      <c r="AK105" s="17"/>
      <c r="AL105" s="17"/>
      <c r="AM105" s="17"/>
      <c r="AN105" s="22"/>
      <c r="AO105" s="17"/>
      <c r="AP105" s="17"/>
      <c r="AQ105" s="17"/>
      <c r="AR105" s="22"/>
    </row>
    <row r="106" spans="2:44" ht="12.75">
      <c r="B106" s="36"/>
      <c r="C106" s="36" t="s">
        <v>133</v>
      </c>
      <c r="D106" s="37" t="s">
        <v>131</v>
      </c>
      <c r="E106" s="6" t="s">
        <v>249</v>
      </c>
      <c r="F106" s="6">
        <v>360</v>
      </c>
      <c r="G106" s="17">
        <v>66.84444444444443</v>
      </c>
      <c r="H106" s="17">
        <v>6.311111111111112</v>
      </c>
      <c r="I106" s="17">
        <v>5.511111111111112</v>
      </c>
      <c r="J106" s="17">
        <v>0</v>
      </c>
      <c r="K106" s="17">
        <v>0</v>
      </c>
      <c r="L106" s="17">
        <v>9.866666666666665</v>
      </c>
      <c r="M106" s="17">
        <v>4.533333333333333</v>
      </c>
      <c r="N106" s="17">
        <v>2.1333333333333333</v>
      </c>
      <c r="O106" s="17">
        <v>0</v>
      </c>
      <c r="P106" s="17">
        <v>1.0666666666666667</v>
      </c>
      <c r="Q106" s="7">
        <v>0.26666666666666666</v>
      </c>
      <c r="R106" s="17">
        <v>0</v>
      </c>
      <c r="S106" s="17">
        <v>0</v>
      </c>
      <c r="T106" s="17">
        <v>0</v>
      </c>
      <c r="U106" s="17">
        <v>0</v>
      </c>
      <c r="V106" s="30">
        <v>3.466666666666667</v>
      </c>
      <c r="W106" s="22">
        <f t="shared" si="8"/>
        <v>99.99999999999999</v>
      </c>
      <c r="X106" s="17" t="s">
        <v>69</v>
      </c>
      <c r="Y106" s="17" t="s">
        <v>69</v>
      </c>
      <c r="Z106" s="23">
        <v>9.30232558139535</v>
      </c>
      <c r="AA106" s="17">
        <f aca="true" t="shared" si="95" ref="AA106:AA126">IF(H106+I106&gt;3,I106/(H106+I106)*100,"n.d.")</f>
        <v>46.61654135338346</v>
      </c>
      <c r="AB106" s="33"/>
      <c r="AC106" s="17">
        <f aca="true" t="shared" si="96" ref="AC106:AC126">G106/SUM($G106:$T106)*100</f>
        <v>69.24493554327809</v>
      </c>
      <c r="AD106" s="17">
        <f aca="true" t="shared" si="97" ref="AD106:AD126">(H106+I106)/SUM($G106:$T106)*100</f>
        <v>12.246777163904238</v>
      </c>
      <c r="AE106" s="17">
        <f aca="true" t="shared" si="98" ref="AE106:AE126">SUM(J106:T106)/SUM($G106:$T106)*100</f>
        <v>18.50828729281768</v>
      </c>
      <c r="AF106" s="22">
        <f t="shared" si="9"/>
        <v>100.00000000000001</v>
      </c>
      <c r="AG106" s="17">
        <f aca="true" t="shared" si="99" ref="AG106:AG126">IF(AE106&gt;3,(SUM(R106:S106)+SUM(P106:Q106)/2)/SUM($J106:$S106)*100,"n.d.")</f>
        <v>3.73134328358209</v>
      </c>
      <c r="AH106" s="17">
        <f aca="true" t="shared" si="100" ref="AH106:AH126">IF(AE106&gt;3,(SUM(J106:K106)+Q106/2)/SUM($J106:$S106)*100,"n.d.")</f>
        <v>0.7462686567164181</v>
      </c>
      <c r="AI106" s="17">
        <f aca="true" t="shared" si="101" ref="AI106:AI126">IF(AE106&gt;3,(SUM(L106:O106)+P106/2)/SUM($J106:$S106)*100,"n.d.")</f>
        <v>95.52238805970151</v>
      </c>
      <c r="AJ106" s="22">
        <f t="shared" si="23"/>
        <v>100.00000000000001</v>
      </c>
      <c r="AK106" s="17">
        <f aca="true" t="shared" si="102" ref="AK106:AK126">IF(AE106&gt;3,(SUM(J106:K106,Q106,S106:T106)/SUM($J106:$T106)*100),"n.d.")</f>
        <v>1.4925373134328361</v>
      </c>
      <c r="AL106" s="17">
        <f aca="true" t="shared" si="103" ref="AL106:AL126">IF(AE106&gt;3,(SUM(L106:M106,N106)/SUM($J106:$T106)*100),"n.d.")</f>
        <v>92.53731343283582</v>
      </c>
      <c r="AM106" s="17">
        <f aca="true" t="shared" si="104" ref="AM106:AM126">IF(AE106&gt;3,(SUM(O106,P106,R106)/SUM($J106:$T106)*100),"n.d.")</f>
        <v>5.9701492537313445</v>
      </c>
      <c r="AN106" s="22">
        <f t="shared" si="24"/>
        <v>100</v>
      </c>
      <c r="AO106" s="17">
        <f aca="true" t="shared" si="105" ref="AO106:AO126">IF(SUM($L106:$O106)&gt;3,SUM(L106:M106)/SUM($L106:$O106)*100,"n.d.")</f>
        <v>87.09677419354838</v>
      </c>
      <c r="AP106" s="17">
        <f aca="true" t="shared" si="106" ref="AP106:AP126">IF(SUM($L106:$O106)&gt;3,O106/SUM($L106:$O106)*100,"n.d.")</f>
        <v>0</v>
      </c>
      <c r="AQ106" s="17">
        <f aca="true" t="shared" si="107" ref="AQ106:AQ126">IF(SUM($L106:$O106)&gt;3,N106/SUM($L106:$O106)*100,"n.d.")</f>
        <v>12.903225806451616</v>
      </c>
      <c r="AR106" s="22">
        <f>IF(SUM(AO106:AQ106)=100,SUM(AO106:AQ106),"")</f>
        <v>100</v>
      </c>
    </row>
    <row r="107" spans="2:44" ht="12.75">
      <c r="B107" s="36"/>
      <c r="C107" s="36" t="s">
        <v>269</v>
      </c>
      <c r="D107" s="37" t="s">
        <v>134</v>
      </c>
      <c r="E107" s="6" t="s">
        <v>249</v>
      </c>
      <c r="F107" s="6">
        <v>270</v>
      </c>
      <c r="G107" s="17">
        <v>59.48581560283688</v>
      </c>
      <c r="H107" s="17">
        <v>6.560283687943262</v>
      </c>
      <c r="I107" s="17">
        <v>8.687943262411348</v>
      </c>
      <c r="J107" s="17">
        <v>1.3297872340425532</v>
      </c>
      <c r="K107" s="17">
        <v>1.8617021276595744</v>
      </c>
      <c r="L107" s="17">
        <v>14.138398233641107</v>
      </c>
      <c r="M107" s="17">
        <v>1.1541549578482537</v>
      </c>
      <c r="N107" s="17">
        <v>1.5957446808510638</v>
      </c>
      <c r="O107" s="17">
        <v>0.9308510638297872</v>
      </c>
      <c r="P107" s="17">
        <v>0.7978723404255319</v>
      </c>
      <c r="Q107" s="17">
        <v>1.5957446808510638</v>
      </c>
      <c r="R107" s="7">
        <v>0.26595744680851063</v>
      </c>
      <c r="S107" s="7">
        <v>0.5319148936170213</v>
      </c>
      <c r="T107" s="17">
        <v>0</v>
      </c>
      <c r="U107" s="17">
        <v>0</v>
      </c>
      <c r="V107" s="30">
        <v>1.0638297872340425</v>
      </c>
      <c r="W107" s="22">
        <f t="shared" si="8"/>
        <v>100.00000000000003</v>
      </c>
      <c r="X107" s="17">
        <v>169.23076923076923</v>
      </c>
      <c r="Y107" s="17">
        <v>77.19298245614034</v>
      </c>
      <c r="Z107" s="23">
        <v>7.4074074074074066</v>
      </c>
      <c r="AA107" s="17">
        <f t="shared" si="95"/>
        <v>56.97674418604651</v>
      </c>
      <c r="AB107" s="33"/>
      <c r="AC107" s="17">
        <f t="shared" si="96"/>
        <v>60.12544802867382</v>
      </c>
      <c r="AD107" s="17">
        <f t="shared" si="97"/>
        <v>15.412186379928311</v>
      </c>
      <c r="AE107" s="17">
        <f t="shared" si="98"/>
        <v>24.462365591397838</v>
      </c>
      <c r="AF107" s="22">
        <f t="shared" si="9"/>
        <v>99.99999999999997</v>
      </c>
      <c r="AG107" s="17">
        <f t="shared" si="99"/>
        <v>8.241758241758243</v>
      </c>
      <c r="AH107" s="17">
        <f t="shared" si="100"/>
        <v>16.48351648351649</v>
      </c>
      <c r="AI107" s="17">
        <f t="shared" si="101"/>
        <v>75.2747252747253</v>
      </c>
      <c r="AJ107" s="22">
        <f t="shared" si="23"/>
        <v>100.00000000000003</v>
      </c>
      <c r="AK107" s="17">
        <f t="shared" si="102"/>
        <v>21.97802197802198</v>
      </c>
      <c r="AL107" s="17">
        <f t="shared" si="103"/>
        <v>69.78021978021978</v>
      </c>
      <c r="AM107" s="17">
        <f t="shared" si="104"/>
        <v>8.241758241758243</v>
      </c>
      <c r="AN107" s="22">
        <f t="shared" si="24"/>
        <v>100.00000000000001</v>
      </c>
      <c r="AO107" s="17">
        <f t="shared" si="105"/>
        <v>85.82089552238806</v>
      </c>
      <c r="AP107" s="17">
        <f t="shared" si="106"/>
        <v>5.223880597014926</v>
      </c>
      <c r="AQ107" s="17">
        <f t="shared" si="107"/>
        <v>8.955223880597016</v>
      </c>
      <c r="AR107" s="22">
        <f>IF(SUM(AO107:AQ107)=100,SUM(AO107:AQ107),"")</f>
        <v>100</v>
      </c>
    </row>
    <row r="108" spans="2:44" ht="12.75">
      <c r="B108" s="36"/>
      <c r="C108" s="36" t="s">
        <v>136</v>
      </c>
      <c r="D108" s="37" t="s">
        <v>135</v>
      </c>
      <c r="E108" s="6" t="s">
        <v>249</v>
      </c>
      <c r="F108" s="6">
        <v>150</v>
      </c>
      <c r="G108" s="17">
        <v>38.91752577319588</v>
      </c>
      <c r="H108" s="17">
        <v>6.958762886597938</v>
      </c>
      <c r="I108" s="17">
        <v>9.793814432989691</v>
      </c>
      <c r="J108" s="17">
        <v>0</v>
      </c>
      <c r="K108" s="17">
        <v>0</v>
      </c>
      <c r="L108" s="17">
        <v>27.141990816945338</v>
      </c>
      <c r="M108" s="17">
        <v>3.9147102139825</v>
      </c>
      <c r="N108" s="17">
        <v>5.927835051546391</v>
      </c>
      <c r="O108" s="17">
        <v>0.6443298969072164</v>
      </c>
      <c r="P108" s="17">
        <v>1.5463917525773196</v>
      </c>
      <c r="Q108" s="17">
        <v>1.804123711340206</v>
      </c>
      <c r="R108" s="17">
        <v>0.6443298969072164</v>
      </c>
      <c r="S108" s="7">
        <v>0.3865979381443299</v>
      </c>
      <c r="T108" s="7">
        <v>0.25773195876288657</v>
      </c>
      <c r="U108" s="17">
        <v>0</v>
      </c>
      <c r="V108" s="30">
        <v>2.0618556701030926</v>
      </c>
      <c r="W108" s="22">
        <f t="shared" si="8"/>
        <v>100.00000000000003</v>
      </c>
      <c r="X108" s="17">
        <v>176.47058823529412</v>
      </c>
      <c r="Y108" s="17">
        <v>153.84615384615384</v>
      </c>
      <c r="Z108" s="23">
        <v>9.523809523809524</v>
      </c>
      <c r="AA108" s="17">
        <f t="shared" si="95"/>
        <v>58.46153846153847</v>
      </c>
      <c r="AB108" s="33"/>
      <c r="AC108" s="17">
        <f t="shared" si="96"/>
        <v>39.73684210526314</v>
      </c>
      <c r="AD108" s="17">
        <f t="shared" si="97"/>
        <v>17.105263157894733</v>
      </c>
      <c r="AE108" s="17">
        <f t="shared" si="98"/>
        <v>43.15789473684209</v>
      </c>
      <c r="AF108" s="22">
        <f t="shared" si="9"/>
        <v>99.99999999999997</v>
      </c>
      <c r="AG108" s="17">
        <f t="shared" si="99"/>
        <v>6.441717791411043</v>
      </c>
      <c r="AH108" s="17">
        <f t="shared" si="100"/>
        <v>2.147239263803681</v>
      </c>
      <c r="AI108" s="17">
        <f t="shared" si="101"/>
        <v>91.4110429447853</v>
      </c>
      <c r="AJ108" s="22">
        <f t="shared" si="23"/>
        <v>100.00000000000001</v>
      </c>
      <c r="AK108" s="17">
        <f t="shared" si="102"/>
        <v>5.792682926829268</v>
      </c>
      <c r="AL108" s="17">
        <f t="shared" si="103"/>
        <v>87.50000000000001</v>
      </c>
      <c r="AM108" s="17">
        <f t="shared" si="104"/>
        <v>6.707317073170732</v>
      </c>
      <c r="AN108" s="22">
        <f t="shared" si="24"/>
        <v>100.00000000000001</v>
      </c>
      <c r="AO108" s="17">
        <f t="shared" si="105"/>
        <v>82.53424657534246</v>
      </c>
      <c r="AP108" s="17">
        <f t="shared" si="106"/>
        <v>1.7123287671232876</v>
      </c>
      <c r="AQ108" s="17">
        <f t="shared" si="107"/>
        <v>15.753424657534246</v>
      </c>
      <c r="AR108" s="22">
        <f>IF(SUM(AO108:AQ108)=100,SUM(AO108:AQ108),"")</f>
        <v>100</v>
      </c>
    </row>
    <row r="109" spans="2:44" ht="12.75">
      <c r="B109" s="12" t="s">
        <v>297</v>
      </c>
      <c r="C109" s="36"/>
      <c r="D109" s="37"/>
      <c r="E109" s="6"/>
      <c r="F109" s="6"/>
      <c r="G109" s="17"/>
      <c r="H109" s="17"/>
      <c r="I109" s="1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20"/>
      <c r="W109" s="22"/>
      <c r="X109" s="17"/>
      <c r="Y109" s="17"/>
      <c r="Z109" s="23"/>
      <c r="AA109" s="17"/>
      <c r="AB109" s="33"/>
      <c r="AC109" s="17"/>
      <c r="AD109" s="17"/>
      <c r="AE109" s="17"/>
      <c r="AF109" s="22"/>
      <c r="AG109" s="17"/>
      <c r="AH109" s="17"/>
      <c r="AI109" s="17"/>
      <c r="AJ109" s="22"/>
      <c r="AK109" s="17"/>
      <c r="AL109" s="17"/>
      <c r="AM109" s="17"/>
      <c r="AN109" s="22"/>
      <c r="AO109" s="17"/>
      <c r="AP109" s="17"/>
      <c r="AQ109" s="17"/>
      <c r="AR109" s="22"/>
    </row>
    <row r="110" spans="2:44" ht="12.75">
      <c r="B110" s="15"/>
      <c r="C110" s="36" t="s">
        <v>270</v>
      </c>
      <c r="D110" s="37" t="s">
        <v>137</v>
      </c>
      <c r="E110" s="6" t="s">
        <v>249</v>
      </c>
      <c r="F110" s="6">
        <v>275</v>
      </c>
      <c r="G110" s="17">
        <v>82.03753351206434</v>
      </c>
      <c r="H110" s="17">
        <v>5.630026809651475</v>
      </c>
      <c r="I110" s="17">
        <v>4.825737265415549</v>
      </c>
      <c r="J110" s="7">
        <v>0.13404825737265416</v>
      </c>
      <c r="K110" s="7">
        <v>0.13404825737265416</v>
      </c>
      <c r="L110" s="17">
        <v>4.021447721179625</v>
      </c>
      <c r="M110" s="17">
        <v>0</v>
      </c>
      <c r="N110" s="17">
        <v>1.876675603217158</v>
      </c>
      <c r="O110" s="7">
        <v>0.2680965147453083</v>
      </c>
      <c r="P110" s="17">
        <v>0.8042895442359249</v>
      </c>
      <c r="Q110" s="7">
        <v>0.2680965147453083</v>
      </c>
      <c r="R110" s="17">
        <v>0</v>
      </c>
      <c r="S110" s="17">
        <v>0</v>
      </c>
      <c r="T110" s="17">
        <v>0</v>
      </c>
      <c r="U110" s="17">
        <v>0</v>
      </c>
      <c r="V110" s="20">
        <v>0</v>
      </c>
      <c r="W110" s="22">
        <f aca="true" t="shared" si="108" ref="W110:W126">SUM(G110:V110)</f>
        <v>100</v>
      </c>
      <c r="X110" s="17" t="s">
        <v>69</v>
      </c>
      <c r="Y110" s="17">
        <v>71.42857142857142</v>
      </c>
      <c r="Z110" s="23">
        <v>5.405405405405405</v>
      </c>
      <c r="AA110" s="17">
        <f t="shared" si="95"/>
        <v>46.15384615384615</v>
      </c>
      <c r="AB110" s="33"/>
      <c r="AC110" s="17">
        <f t="shared" si="96"/>
        <v>82.03753351206434</v>
      </c>
      <c r="AD110" s="17">
        <f t="shared" si="97"/>
        <v>10.455764075067023</v>
      </c>
      <c r="AE110" s="17">
        <f t="shared" si="98"/>
        <v>7.506702412868632</v>
      </c>
      <c r="AF110" s="22">
        <f t="shared" si="9"/>
        <v>100</v>
      </c>
      <c r="AG110" s="17">
        <f t="shared" si="99"/>
        <v>7.142857142857144</v>
      </c>
      <c r="AH110" s="17">
        <f t="shared" si="100"/>
        <v>5.3571428571428585</v>
      </c>
      <c r="AI110" s="17">
        <f t="shared" si="101"/>
        <v>87.50000000000001</v>
      </c>
      <c r="AJ110" s="22">
        <f t="shared" si="23"/>
        <v>100.00000000000001</v>
      </c>
      <c r="AK110" s="17">
        <f t="shared" si="102"/>
        <v>7.142857142857144</v>
      </c>
      <c r="AL110" s="17">
        <f t="shared" si="103"/>
        <v>78.57142857142858</v>
      </c>
      <c r="AM110" s="17">
        <f t="shared" si="104"/>
        <v>14.285714285714288</v>
      </c>
      <c r="AN110" s="22">
        <f t="shared" si="24"/>
        <v>100.00000000000001</v>
      </c>
      <c r="AO110" s="17">
        <f t="shared" si="105"/>
        <v>65.21739130434781</v>
      </c>
      <c r="AP110" s="17">
        <f t="shared" si="106"/>
        <v>4.3478260869565215</v>
      </c>
      <c r="AQ110" s="17">
        <f t="shared" si="107"/>
        <v>30.43478260869565</v>
      </c>
      <c r="AR110" s="22">
        <f>IF(SUM(AO110:AQ110)=100,SUM(AO110:AQ110),"")</f>
        <v>99.99999999999997</v>
      </c>
    </row>
    <row r="111" spans="2:44" ht="12.75">
      <c r="B111" s="36"/>
      <c r="C111" s="36" t="s">
        <v>139</v>
      </c>
      <c r="D111" s="37" t="s">
        <v>138</v>
      </c>
      <c r="E111" s="6" t="s">
        <v>250</v>
      </c>
      <c r="F111" s="6">
        <v>165</v>
      </c>
      <c r="G111" s="17">
        <v>84.35754189944134</v>
      </c>
      <c r="H111" s="17">
        <v>4.4692737430167595</v>
      </c>
      <c r="I111" s="17">
        <v>5.865921787709497</v>
      </c>
      <c r="J111" s="17">
        <v>0</v>
      </c>
      <c r="K111" s="17">
        <v>0</v>
      </c>
      <c r="L111" s="17">
        <v>2.2346368715083798</v>
      </c>
      <c r="M111" s="17">
        <v>1.1173184357541899</v>
      </c>
      <c r="N111" s="17">
        <v>0.5586592178770949</v>
      </c>
      <c r="O111" s="17">
        <v>0</v>
      </c>
      <c r="P111" s="17">
        <v>0</v>
      </c>
      <c r="Q111" s="17">
        <v>0</v>
      </c>
      <c r="R111" s="17">
        <v>0</v>
      </c>
      <c r="S111" s="17">
        <v>0</v>
      </c>
      <c r="T111" s="17">
        <v>0</v>
      </c>
      <c r="U111" s="17">
        <v>0</v>
      </c>
      <c r="V111" s="30">
        <v>1.3966480446927374</v>
      </c>
      <c r="W111" s="22">
        <f t="shared" si="108"/>
        <v>100</v>
      </c>
      <c r="X111" s="17">
        <v>233.33333333333331</v>
      </c>
      <c r="Y111" s="17">
        <v>140</v>
      </c>
      <c r="Z111" s="23">
        <v>8.571428571428571</v>
      </c>
      <c r="AA111" s="17">
        <f t="shared" si="95"/>
        <v>56.75675675675676</v>
      </c>
      <c r="AB111" s="33"/>
      <c r="AC111" s="17">
        <f t="shared" si="96"/>
        <v>85.55240793201133</v>
      </c>
      <c r="AD111" s="17">
        <f t="shared" si="97"/>
        <v>10.481586402266288</v>
      </c>
      <c r="AE111" s="17">
        <f t="shared" si="98"/>
        <v>3.9660056657223794</v>
      </c>
      <c r="AF111" s="22">
        <f aca="true" t="shared" si="109" ref="AF111:AF125">SUM(AC111:AE111)</f>
        <v>100</v>
      </c>
      <c r="AG111" s="17">
        <f t="shared" si="99"/>
        <v>0</v>
      </c>
      <c r="AH111" s="17">
        <f t="shared" si="100"/>
        <v>0</v>
      </c>
      <c r="AI111" s="17">
        <f t="shared" si="101"/>
        <v>100</v>
      </c>
      <c r="AJ111" s="22">
        <f t="shared" si="23"/>
        <v>100</v>
      </c>
      <c r="AK111" s="17">
        <f t="shared" si="102"/>
        <v>0</v>
      </c>
      <c r="AL111" s="17">
        <f t="shared" si="103"/>
        <v>100</v>
      </c>
      <c r="AM111" s="17">
        <f t="shared" si="104"/>
        <v>0</v>
      </c>
      <c r="AN111" s="22">
        <f t="shared" si="24"/>
        <v>100</v>
      </c>
      <c r="AO111" s="17">
        <f t="shared" si="105"/>
        <v>85.71428571428571</v>
      </c>
      <c r="AP111" s="17">
        <f t="shared" si="106"/>
        <v>0</v>
      </c>
      <c r="AQ111" s="17">
        <f t="shared" si="107"/>
        <v>14.285714285714285</v>
      </c>
      <c r="AR111" s="22">
        <f>IF(SUM(AO111:AQ111)=100,SUM(AO111:AQ111),"")</f>
        <v>100</v>
      </c>
    </row>
    <row r="112" spans="2:44" ht="12.75">
      <c r="B112" s="36"/>
      <c r="C112" s="36" t="s">
        <v>271</v>
      </c>
      <c r="D112" s="37" t="s">
        <v>140</v>
      </c>
      <c r="E112" s="6" t="s">
        <v>249</v>
      </c>
      <c r="F112" s="6">
        <v>200</v>
      </c>
      <c r="G112" s="17">
        <v>76.92307692307693</v>
      </c>
      <c r="H112" s="17">
        <v>6.10079575596817</v>
      </c>
      <c r="I112" s="17">
        <v>10.875331564986737</v>
      </c>
      <c r="J112" s="7">
        <v>0.4641909814323607</v>
      </c>
      <c r="K112" s="17">
        <v>1.3925729442970822</v>
      </c>
      <c r="L112" s="17">
        <v>0</v>
      </c>
      <c r="M112" s="7">
        <v>0.2652519893899204</v>
      </c>
      <c r="N112" s="17">
        <v>2.122015915119363</v>
      </c>
      <c r="O112" s="17">
        <v>0</v>
      </c>
      <c r="P112" s="7">
        <v>0.2652519893899204</v>
      </c>
      <c r="Q112" s="17">
        <v>0.7957559681697612</v>
      </c>
      <c r="R112" s="17">
        <v>0.7957559681697612</v>
      </c>
      <c r="S112" s="17">
        <v>0</v>
      </c>
      <c r="T112" s="17">
        <v>0</v>
      </c>
      <c r="U112" s="17">
        <v>0</v>
      </c>
      <c r="V112" s="20">
        <v>0</v>
      </c>
      <c r="W112" s="22">
        <f t="shared" si="108"/>
        <v>100.00000000000001</v>
      </c>
      <c r="X112" s="17">
        <v>214.28571428571425</v>
      </c>
      <c r="Y112" s="17">
        <v>93.75</v>
      </c>
      <c r="Z112" s="23">
        <v>5</v>
      </c>
      <c r="AA112" s="17">
        <f t="shared" si="95"/>
        <v>64.06249999999999</v>
      </c>
      <c r="AB112" s="33"/>
      <c r="AC112" s="17">
        <f t="shared" si="96"/>
        <v>76.92307692307693</v>
      </c>
      <c r="AD112" s="17">
        <f t="shared" si="97"/>
        <v>16.976127320954905</v>
      </c>
      <c r="AE112" s="17">
        <f t="shared" si="98"/>
        <v>6.100795755968168</v>
      </c>
      <c r="AF112" s="22">
        <f t="shared" si="109"/>
        <v>100</v>
      </c>
      <c r="AG112" s="17">
        <f t="shared" si="99"/>
        <v>21.739130434782613</v>
      </c>
      <c r="AH112" s="17">
        <f t="shared" si="100"/>
        <v>36.95652173913044</v>
      </c>
      <c r="AI112" s="17">
        <f t="shared" si="101"/>
        <v>41.30434782608695</v>
      </c>
      <c r="AJ112" s="22">
        <f aca="true" t="shared" si="110" ref="AJ112:AJ126">IF(SUM(AG112:AI112)=100,SUM(AG112:AI112),"")</f>
        <v>100</v>
      </c>
      <c r="AK112" s="17">
        <f t="shared" si="102"/>
        <v>43.478260869565226</v>
      </c>
      <c r="AL112" s="17">
        <f t="shared" si="103"/>
        <v>39.130434782608695</v>
      </c>
      <c r="AM112" s="17">
        <f t="shared" si="104"/>
        <v>17.39130434782609</v>
      </c>
      <c r="AN112" s="22">
        <f aca="true" t="shared" si="111" ref="AN112:AN126">IF(SUM(AK112:AM112)=100,SUM(AK112:AM112),"")</f>
        <v>100.00000000000001</v>
      </c>
      <c r="AO112" s="17" t="str">
        <f t="shared" si="105"/>
        <v>n.d.</v>
      </c>
      <c r="AP112" s="17" t="str">
        <f t="shared" si="106"/>
        <v>n.d.</v>
      </c>
      <c r="AQ112" s="17" t="str">
        <f t="shared" si="107"/>
        <v>n.d.</v>
      </c>
      <c r="AR112" s="22">
        <f aca="true" t="shared" si="112" ref="AR112:AR183">IF(SUM(AO112:AQ112)=100,SUM(AO112:AQ112),"")</f>
      </c>
    </row>
    <row r="113" spans="2:44" ht="12.75">
      <c r="B113" s="36"/>
      <c r="C113" s="36" t="s">
        <v>272</v>
      </c>
      <c r="D113" s="37" t="s">
        <v>141</v>
      </c>
      <c r="E113" s="6" t="s">
        <v>249</v>
      </c>
      <c r="F113" s="6">
        <v>220</v>
      </c>
      <c r="G113" s="17">
        <v>84.71849865951742</v>
      </c>
      <c r="H113" s="17">
        <v>5.630026809651475</v>
      </c>
      <c r="I113" s="17">
        <v>6.434316353887399</v>
      </c>
      <c r="J113" s="17">
        <v>0</v>
      </c>
      <c r="K113" s="7">
        <v>0.5361930294906166</v>
      </c>
      <c r="L113" s="7">
        <v>0.2680965147453083</v>
      </c>
      <c r="M113" s="17">
        <v>0</v>
      </c>
      <c r="N113" s="17">
        <v>0.8042895442359249</v>
      </c>
      <c r="O113" s="7">
        <v>0.2680965147453083</v>
      </c>
      <c r="P113" s="17">
        <v>0</v>
      </c>
      <c r="Q113" s="17">
        <v>1.0723860589812333</v>
      </c>
      <c r="R113" s="17">
        <v>0</v>
      </c>
      <c r="S113" s="17">
        <v>0</v>
      </c>
      <c r="T113" s="7">
        <v>0.2680965147453083</v>
      </c>
      <c r="U113" s="17">
        <v>0</v>
      </c>
      <c r="V113" s="20">
        <v>0</v>
      </c>
      <c r="W113" s="22">
        <f t="shared" si="108"/>
        <v>100</v>
      </c>
      <c r="X113" s="17" t="s">
        <v>69</v>
      </c>
      <c r="Y113" s="17">
        <v>100</v>
      </c>
      <c r="Z113" s="23">
        <v>2.5</v>
      </c>
      <c r="AA113" s="17">
        <f t="shared" si="95"/>
        <v>53.333333333333336</v>
      </c>
      <c r="AB113" s="33"/>
      <c r="AC113" s="17">
        <f t="shared" si="96"/>
        <v>84.71849865951742</v>
      </c>
      <c r="AD113" s="17">
        <f t="shared" si="97"/>
        <v>12.064343163538874</v>
      </c>
      <c r="AE113" s="17">
        <f t="shared" si="98"/>
        <v>3.2171581769436997</v>
      </c>
      <c r="AF113" s="22">
        <f t="shared" si="109"/>
        <v>100</v>
      </c>
      <c r="AG113" s="17">
        <f t="shared" si="99"/>
        <v>18.181818181818183</v>
      </c>
      <c r="AH113" s="17">
        <f t="shared" si="100"/>
        <v>36.36363636363637</v>
      </c>
      <c r="AI113" s="17">
        <f t="shared" si="101"/>
        <v>45.45454545454545</v>
      </c>
      <c r="AJ113" s="22">
        <f t="shared" si="110"/>
        <v>100</v>
      </c>
      <c r="AK113" s="17">
        <f t="shared" si="102"/>
        <v>58.33333333333333</v>
      </c>
      <c r="AL113" s="17">
        <f t="shared" si="103"/>
        <v>33.33333333333333</v>
      </c>
      <c r="AM113" s="17">
        <f t="shared" si="104"/>
        <v>8.333333333333332</v>
      </c>
      <c r="AN113" s="22">
        <f t="shared" si="111"/>
        <v>99.99999999999999</v>
      </c>
      <c r="AO113" s="17" t="str">
        <f t="shared" si="105"/>
        <v>n.d.</v>
      </c>
      <c r="AP113" s="17" t="str">
        <f t="shared" si="106"/>
        <v>n.d.</v>
      </c>
      <c r="AQ113" s="17" t="str">
        <f t="shared" si="107"/>
        <v>n.d.</v>
      </c>
      <c r="AR113" s="22">
        <f t="shared" si="112"/>
      </c>
    </row>
    <row r="114" spans="2:44" ht="12.75">
      <c r="B114" s="36"/>
      <c r="C114" s="36" t="s">
        <v>248</v>
      </c>
      <c r="D114" s="37" t="s">
        <v>142</v>
      </c>
      <c r="E114" s="6" t="s">
        <v>250</v>
      </c>
      <c r="F114" s="6">
        <v>230</v>
      </c>
      <c r="G114" s="17">
        <v>85.67415730337079</v>
      </c>
      <c r="H114" s="17">
        <v>5.617977528089887</v>
      </c>
      <c r="I114" s="17">
        <v>7.303370786516854</v>
      </c>
      <c r="J114" s="17">
        <v>0</v>
      </c>
      <c r="K114" s="17">
        <v>0</v>
      </c>
      <c r="L114" s="7">
        <v>0.3277153558052434</v>
      </c>
      <c r="M114" s="17">
        <v>0.6554307116104868</v>
      </c>
      <c r="N114" s="7">
        <v>0.2808988764044944</v>
      </c>
      <c r="O114" s="7">
        <v>0.1404494382022472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20">
        <v>0</v>
      </c>
      <c r="W114" s="22">
        <f t="shared" si="108"/>
        <v>100</v>
      </c>
      <c r="X114" s="17" t="s">
        <v>69</v>
      </c>
      <c r="Y114" s="17">
        <v>53.333333333333336</v>
      </c>
      <c r="Z114" s="23">
        <v>9.30232558139535</v>
      </c>
      <c r="AA114" s="17">
        <f t="shared" si="95"/>
        <v>56.52173913043478</v>
      </c>
      <c r="AB114" s="33"/>
      <c r="AC114" s="17">
        <f t="shared" si="96"/>
        <v>85.67415730337079</v>
      </c>
      <c r="AD114" s="17">
        <f t="shared" si="97"/>
        <v>12.921348314606739</v>
      </c>
      <c r="AE114" s="17">
        <f t="shared" si="98"/>
        <v>1.4044943820224718</v>
      </c>
      <c r="AF114" s="22">
        <f t="shared" si="109"/>
        <v>100</v>
      </c>
      <c r="AG114" s="17" t="str">
        <f t="shared" si="99"/>
        <v>n.d.</v>
      </c>
      <c r="AH114" s="17" t="str">
        <f t="shared" si="100"/>
        <v>n.d.</v>
      </c>
      <c r="AI114" s="17" t="str">
        <f t="shared" si="101"/>
        <v>n.d.</v>
      </c>
      <c r="AJ114" s="22">
        <f t="shared" si="110"/>
      </c>
      <c r="AK114" s="17" t="str">
        <f t="shared" si="102"/>
        <v>n.d.</v>
      </c>
      <c r="AL114" s="17" t="str">
        <f t="shared" si="103"/>
        <v>n.d.</v>
      </c>
      <c r="AM114" s="17" t="str">
        <f t="shared" si="104"/>
        <v>n.d.</v>
      </c>
      <c r="AN114" s="22">
        <f t="shared" si="111"/>
      </c>
      <c r="AO114" s="17" t="str">
        <f t="shared" si="105"/>
        <v>n.d.</v>
      </c>
      <c r="AP114" s="17" t="str">
        <f t="shared" si="106"/>
        <v>n.d.</v>
      </c>
      <c r="AQ114" s="17" t="str">
        <f t="shared" si="107"/>
        <v>n.d.</v>
      </c>
      <c r="AR114" s="22">
        <f t="shared" si="112"/>
      </c>
    </row>
    <row r="115" spans="2:44" ht="12.75">
      <c r="B115" s="36"/>
      <c r="C115" s="36" t="s">
        <v>143</v>
      </c>
      <c r="D115" s="37" t="s">
        <v>144</v>
      </c>
      <c r="E115" s="6" t="s">
        <v>249</v>
      </c>
      <c r="F115" s="6">
        <v>170</v>
      </c>
      <c r="G115" s="17">
        <v>75.06702412868633</v>
      </c>
      <c r="H115" s="17">
        <v>9.383378016085791</v>
      </c>
      <c r="I115" s="17">
        <v>9.919571045576408</v>
      </c>
      <c r="J115" s="17">
        <v>0.8042895442359249</v>
      </c>
      <c r="K115" s="17">
        <v>0</v>
      </c>
      <c r="L115" s="17">
        <v>1.3404825737265416</v>
      </c>
      <c r="M115" s="17">
        <v>0</v>
      </c>
      <c r="N115" s="17">
        <v>2.1447721179624666</v>
      </c>
      <c r="O115" s="7">
        <v>0.5361930294906166</v>
      </c>
      <c r="P115" s="17">
        <v>0</v>
      </c>
      <c r="Q115" s="17">
        <v>0.8042895442359249</v>
      </c>
      <c r="R115" s="17">
        <v>0</v>
      </c>
      <c r="S115" s="17">
        <v>0</v>
      </c>
      <c r="T115" s="17">
        <v>0</v>
      </c>
      <c r="U115" s="17">
        <v>0</v>
      </c>
      <c r="V115" s="20">
        <v>0</v>
      </c>
      <c r="W115" s="22">
        <f t="shared" si="108"/>
        <v>100</v>
      </c>
      <c r="X115" s="17" t="s">
        <v>69</v>
      </c>
      <c r="Y115" s="17">
        <v>110</v>
      </c>
      <c r="Z115" s="23">
        <v>10.44776119402985</v>
      </c>
      <c r="AA115" s="17">
        <f t="shared" si="95"/>
        <v>51.38888888888889</v>
      </c>
      <c r="AB115" s="33"/>
      <c r="AC115" s="17">
        <f t="shared" si="96"/>
        <v>75.06702412868633</v>
      </c>
      <c r="AD115" s="17">
        <f t="shared" si="97"/>
        <v>19.302949061662197</v>
      </c>
      <c r="AE115" s="17">
        <f t="shared" si="98"/>
        <v>5.630026809651475</v>
      </c>
      <c r="AF115" s="22">
        <f t="shared" si="109"/>
        <v>100</v>
      </c>
      <c r="AG115" s="17">
        <f t="shared" si="99"/>
        <v>7.142857142857142</v>
      </c>
      <c r="AH115" s="17">
        <f t="shared" si="100"/>
        <v>21.428571428571427</v>
      </c>
      <c r="AI115" s="17">
        <f t="shared" si="101"/>
        <v>71.42857142857143</v>
      </c>
      <c r="AJ115" s="22">
        <f t="shared" si="110"/>
        <v>100</v>
      </c>
      <c r="AK115" s="17">
        <f t="shared" si="102"/>
        <v>28.57142857142857</v>
      </c>
      <c r="AL115" s="17">
        <f t="shared" si="103"/>
        <v>61.904761904761905</v>
      </c>
      <c r="AM115" s="17">
        <f t="shared" si="104"/>
        <v>9.523809523809524</v>
      </c>
      <c r="AN115" s="22">
        <f t="shared" si="111"/>
        <v>100</v>
      </c>
      <c r="AO115" s="17">
        <f t="shared" si="105"/>
        <v>33.33333333333333</v>
      </c>
      <c r="AP115" s="17">
        <f t="shared" si="106"/>
        <v>13.333333333333334</v>
      </c>
      <c r="AQ115" s="17">
        <f t="shared" si="107"/>
        <v>53.333333333333336</v>
      </c>
      <c r="AR115" s="22">
        <f t="shared" si="112"/>
        <v>100</v>
      </c>
    </row>
    <row r="116" spans="2:44" ht="12.75">
      <c r="B116" s="36"/>
      <c r="C116" s="36" t="s">
        <v>273</v>
      </c>
      <c r="D116" s="37" t="s">
        <v>145</v>
      </c>
      <c r="E116" s="6" t="s">
        <v>249</v>
      </c>
      <c r="F116" s="6">
        <v>190</v>
      </c>
      <c r="G116" s="17">
        <v>74.8663101604278</v>
      </c>
      <c r="H116" s="17">
        <v>7.219251336898395</v>
      </c>
      <c r="I116" s="17">
        <v>7.4866310160427805</v>
      </c>
      <c r="J116" s="7">
        <v>0.4010695187165776</v>
      </c>
      <c r="K116" s="17">
        <v>1.2032085561497328</v>
      </c>
      <c r="L116" s="17">
        <v>6.684491978609626</v>
      </c>
      <c r="M116" s="17">
        <v>0</v>
      </c>
      <c r="N116" s="17">
        <v>0.8021390374331552</v>
      </c>
      <c r="O116" s="7">
        <v>0.267379679144385</v>
      </c>
      <c r="P116" s="7">
        <v>0.267379679144385</v>
      </c>
      <c r="Q116" s="7">
        <v>0.267379679144385</v>
      </c>
      <c r="R116" s="7">
        <v>0.267379679144385</v>
      </c>
      <c r="S116" s="17">
        <v>0</v>
      </c>
      <c r="T116" s="17">
        <v>0</v>
      </c>
      <c r="U116" s="17">
        <v>0</v>
      </c>
      <c r="V116" s="30">
        <v>0.267379679144385</v>
      </c>
      <c r="W116" s="22">
        <f t="shared" si="108"/>
        <v>99.99999999999999</v>
      </c>
      <c r="X116" s="17" t="s">
        <v>69</v>
      </c>
      <c r="Y116" s="17">
        <v>55.55555555555555</v>
      </c>
      <c r="Z116" s="23">
        <v>7.2727272727272725</v>
      </c>
      <c r="AA116" s="17">
        <f t="shared" si="95"/>
        <v>50.909090909090914</v>
      </c>
      <c r="AB116" s="33"/>
      <c r="AC116" s="17">
        <f t="shared" si="96"/>
        <v>75.06702412868633</v>
      </c>
      <c r="AD116" s="17">
        <f t="shared" si="97"/>
        <v>14.745308310991959</v>
      </c>
      <c r="AE116" s="17">
        <f t="shared" si="98"/>
        <v>10.187667560321719</v>
      </c>
      <c r="AF116" s="22">
        <f t="shared" si="109"/>
        <v>100</v>
      </c>
      <c r="AG116" s="17">
        <f t="shared" si="99"/>
        <v>5.263157894736841</v>
      </c>
      <c r="AH116" s="17">
        <f t="shared" si="100"/>
        <v>17.105263157894736</v>
      </c>
      <c r="AI116" s="17">
        <f t="shared" si="101"/>
        <v>77.63157894736841</v>
      </c>
      <c r="AJ116" s="22">
        <f t="shared" si="110"/>
        <v>99.99999999999999</v>
      </c>
      <c r="AK116" s="17">
        <f t="shared" si="102"/>
        <v>18.421052631578945</v>
      </c>
      <c r="AL116" s="17">
        <f t="shared" si="103"/>
        <v>73.68421052631578</v>
      </c>
      <c r="AM116" s="17">
        <f t="shared" si="104"/>
        <v>7.894736842105261</v>
      </c>
      <c r="AN116" s="22">
        <f t="shared" si="111"/>
        <v>99.99999999999999</v>
      </c>
      <c r="AO116" s="17">
        <f t="shared" si="105"/>
        <v>86.20689655172414</v>
      </c>
      <c r="AP116" s="17">
        <f t="shared" si="106"/>
        <v>3.448275862068965</v>
      </c>
      <c r="AQ116" s="17">
        <f t="shared" si="107"/>
        <v>10.344827586206899</v>
      </c>
      <c r="AR116" s="22">
        <f t="shared" si="112"/>
        <v>100.00000000000001</v>
      </c>
    </row>
    <row r="117" spans="2:44" ht="12.75">
      <c r="B117" s="36" t="s">
        <v>298</v>
      </c>
      <c r="C117" s="15"/>
      <c r="D117" s="37"/>
      <c r="E117" s="6"/>
      <c r="F117" s="6"/>
      <c r="G117" s="17"/>
      <c r="H117" s="17"/>
      <c r="I117" s="1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30"/>
      <c r="W117" s="22"/>
      <c r="X117" s="17"/>
      <c r="Y117" s="17"/>
      <c r="Z117" s="23"/>
      <c r="AA117" s="17"/>
      <c r="AB117" s="33"/>
      <c r="AC117" s="17"/>
      <c r="AD117" s="17"/>
      <c r="AE117" s="17"/>
      <c r="AF117" s="22"/>
      <c r="AG117" s="17"/>
      <c r="AH117" s="17"/>
      <c r="AI117" s="17"/>
      <c r="AJ117" s="22"/>
      <c r="AK117" s="17"/>
      <c r="AL117" s="17"/>
      <c r="AM117" s="17"/>
      <c r="AN117" s="22"/>
      <c r="AO117" s="17"/>
      <c r="AP117" s="17"/>
      <c r="AQ117" s="17"/>
      <c r="AR117" s="22"/>
    </row>
    <row r="118" spans="2:44" ht="12.75">
      <c r="B118" s="36"/>
      <c r="C118" s="36" t="s">
        <v>147</v>
      </c>
      <c r="D118" s="37" t="s">
        <v>146</v>
      </c>
      <c r="E118" s="6" t="s">
        <v>250</v>
      </c>
      <c r="F118" s="6">
        <v>195</v>
      </c>
      <c r="G118" s="17">
        <v>83.94366197183099</v>
      </c>
      <c r="H118" s="17">
        <v>5.915492957746479</v>
      </c>
      <c r="I118" s="17">
        <v>7.323943661971831</v>
      </c>
      <c r="J118" s="17">
        <v>0.5633802816901409</v>
      </c>
      <c r="K118" s="17">
        <v>0</v>
      </c>
      <c r="L118" s="17">
        <v>0.6572769953051644</v>
      </c>
      <c r="M118" s="7">
        <v>0.3286384976525822</v>
      </c>
      <c r="N118" s="17">
        <v>0.8450704225352111</v>
      </c>
      <c r="O118" s="7">
        <v>0.14084507042253522</v>
      </c>
      <c r="P118" s="17">
        <v>0</v>
      </c>
      <c r="Q118" s="17">
        <v>0</v>
      </c>
      <c r="R118" s="17">
        <v>0</v>
      </c>
      <c r="S118" s="17">
        <v>0</v>
      </c>
      <c r="T118" s="17">
        <v>0</v>
      </c>
      <c r="U118" s="17">
        <v>0</v>
      </c>
      <c r="V118" s="30">
        <v>0.28169014084507044</v>
      </c>
      <c r="W118" s="22">
        <f t="shared" si="108"/>
        <v>100</v>
      </c>
      <c r="X118" s="17" t="s">
        <v>69</v>
      </c>
      <c r="Y118" s="17">
        <v>61.53846153846154</v>
      </c>
      <c r="Z118" s="23">
        <v>13.333333333333334</v>
      </c>
      <c r="AA118" s="17">
        <f t="shared" si="95"/>
        <v>55.319148936170215</v>
      </c>
      <c r="AB118" s="33"/>
      <c r="AC118" s="17">
        <f t="shared" si="96"/>
        <v>84.18079096045197</v>
      </c>
      <c r="AD118" s="17">
        <f t="shared" si="97"/>
        <v>13.27683615819209</v>
      </c>
      <c r="AE118" s="17">
        <f t="shared" si="98"/>
        <v>2.542372881355932</v>
      </c>
      <c r="AF118" s="22">
        <f t="shared" si="109"/>
        <v>100</v>
      </c>
      <c r="AG118" s="17" t="str">
        <f t="shared" si="99"/>
        <v>n.d.</v>
      </c>
      <c r="AH118" s="17" t="str">
        <f t="shared" si="100"/>
        <v>n.d.</v>
      </c>
      <c r="AI118" s="17" t="str">
        <f t="shared" si="101"/>
        <v>n.d.</v>
      </c>
      <c r="AJ118" s="22">
        <f t="shared" si="110"/>
      </c>
      <c r="AK118" s="17" t="str">
        <f t="shared" si="102"/>
        <v>n.d.</v>
      </c>
      <c r="AL118" s="17" t="str">
        <f t="shared" si="103"/>
        <v>n.d.</v>
      </c>
      <c r="AM118" s="17" t="str">
        <f t="shared" si="104"/>
        <v>n.d.</v>
      </c>
      <c r="AN118" s="22">
        <f t="shared" si="111"/>
      </c>
      <c r="AO118" s="17" t="str">
        <f t="shared" si="105"/>
        <v>n.d.</v>
      </c>
      <c r="AP118" s="17" t="str">
        <f t="shared" si="106"/>
        <v>n.d.</v>
      </c>
      <c r="AQ118" s="17" t="str">
        <f t="shared" si="107"/>
        <v>n.d.</v>
      </c>
      <c r="AR118" s="22">
        <f t="shared" si="112"/>
      </c>
    </row>
    <row r="119" spans="2:44" ht="12.75">
      <c r="B119" s="36"/>
      <c r="C119" s="36" t="s">
        <v>149</v>
      </c>
      <c r="D119" s="37" t="s">
        <v>148</v>
      </c>
      <c r="E119" s="6" t="s">
        <v>249</v>
      </c>
      <c r="F119" s="6">
        <v>205</v>
      </c>
      <c r="G119" s="17">
        <v>85.52278820375335</v>
      </c>
      <c r="H119" s="17">
        <v>8.579088471849866</v>
      </c>
      <c r="I119" s="17">
        <v>3.485254691689008</v>
      </c>
      <c r="J119" s="17">
        <v>0</v>
      </c>
      <c r="K119" s="7">
        <v>0.2680965147453083</v>
      </c>
      <c r="L119" s="7">
        <v>0.2680965147453083</v>
      </c>
      <c r="M119" s="17">
        <v>0</v>
      </c>
      <c r="N119" s="17">
        <v>1.3404825737265416</v>
      </c>
      <c r="O119" s="7">
        <v>0.2680965147453083</v>
      </c>
      <c r="P119" s="17">
        <v>0</v>
      </c>
      <c r="Q119" s="17">
        <v>0</v>
      </c>
      <c r="R119" s="17">
        <v>0</v>
      </c>
      <c r="S119" s="17">
        <v>0</v>
      </c>
      <c r="T119" s="7">
        <v>0.2680965147453083</v>
      </c>
      <c r="U119" s="17">
        <v>0</v>
      </c>
      <c r="V119" s="20">
        <v>0</v>
      </c>
      <c r="W119" s="22">
        <f t="shared" si="108"/>
        <v>100.00000000000001</v>
      </c>
      <c r="X119" s="17" t="s">
        <v>69</v>
      </c>
      <c r="Y119" s="17" t="s">
        <v>69</v>
      </c>
      <c r="Z119" s="23">
        <v>14.285714285714285</v>
      </c>
      <c r="AA119" s="17">
        <f t="shared" si="95"/>
        <v>28.888888888888893</v>
      </c>
      <c r="AB119" s="33"/>
      <c r="AC119" s="17">
        <f t="shared" si="96"/>
        <v>85.52278820375334</v>
      </c>
      <c r="AD119" s="17">
        <f t="shared" si="97"/>
        <v>12.064343163538872</v>
      </c>
      <c r="AE119" s="17">
        <f t="shared" si="98"/>
        <v>2.4128686327077746</v>
      </c>
      <c r="AF119" s="22">
        <f t="shared" si="109"/>
        <v>99.99999999999999</v>
      </c>
      <c r="AG119" s="17" t="str">
        <f t="shared" si="99"/>
        <v>n.d.</v>
      </c>
      <c r="AH119" s="17" t="str">
        <f t="shared" si="100"/>
        <v>n.d.</v>
      </c>
      <c r="AI119" s="17" t="str">
        <f t="shared" si="101"/>
        <v>n.d.</v>
      </c>
      <c r="AJ119" s="22">
        <f t="shared" si="110"/>
      </c>
      <c r="AK119" s="17" t="str">
        <f t="shared" si="102"/>
        <v>n.d.</v>
      </c>
      <c r="AL119" s="17" t="str">
        <f t="shared" si="103"/>
        <v>n.d.</v>
      </c>
      <c r="AM119" s="17" t="str">
        <f t="shared" si="104"/>
        <v>n.d.</v>
      </c>
      <c r="AN119" s="22">
        <f t="shared" si="111"/>
      </c>
      <c r="AO119" s="17" t="str">
        <f t="shared" si="105"/>
        <v>n.d.</v>
      </c>
      <c r="AP119" s="17" t="str">
        <f t="shared" si="106"/>
        <v>n.d.</v>
      </c>
      <c r="AQ119" s="17" t="str">
        <f t="shared" si="107"/>
        <v>n.d.</v>
      </c>
      <c r="AR119" s="22">
        <f t="shared" si="112"/>
      </c>
    </row>
    <row r="120" spans="2:44" ht="12.75">
      <c r="B120" s="36"/>
      <c r="C120" s="36" t="s">
        <v>274</v>
      </c>
      <c r="D120" s="37" t="s">
        <v>150</v>
      </c>
      <c r="E120" s="6" t="s">
        <v>250</v>
      </c>
      <c r="F120" s="6">
        <v>160</v>
      </c>
      <c r="G120" s="17">
        <v>83.23863636363636</v>
      </c>
      <c r="H120" s="17">
        <v>4.829545454545454</v>
      </c>
      <c r="I120" s="17">
        <v>6.25</v>
      </c>
      <c r="J120" s="17">
        <v>0</v>
      </c>
      <c r="K120" s="17">
        <v>0</v>
      </c>
      <c r="L120" s="17">
        <v>1.7045454545454546</v>
      </c>
      <c r="M120" s="17">
        <v>1.4204545454545454</v>
      </c>
      <c r="N120" s="17">
        <v>1.1363636363636365</v>
      </c>
      <c r="O120" s="17">
        <v>0</v>
      </c>
      <c r="P120" s="17">
        <v>0</v>
      </c>
      <c r="Q120" s="17">
        <v>0</v>
      </c>
      <c r="R120" s="17">
        <v>0</v>
      </c>
      <c r="S120" s="17">
        <v>0</v>
      </c>
      <c r="T120" s="17">
        <v>0.5681818181818182</v>
      </c>
      <c r="U120" s="17">
        <v>0</v>
      </c>
      <c r="V120" s="30">
        <v>0.8522727272727272</v>
      </c>
      <c r="W120" s="22">
        <f t="shared" si="108"/>
        <v>100</v>
      </c>
      <c r="X120" s="17" t="s">
        <v>69</v>
      </c>
      <c r="Y120" s="17" t="s">
        <v>69</v>
      </c>
      <c r="Z120" s="23">
        <v>13.157894736842104</v>
      </c>
      <c r="AA120" s="17">
        <f t="shared" si="95"/>
        <v>56.41025641025642</v>
      </c>
      <c r="AB120" s="33"/>
      <c r="AC120" s="17">
        <f t="shared" si="96"/>
        <v>83.95415472779369</v>
      </c>
      <c r="AD120" s="17">
        <f t="shared" si="97"/>
        <v>11.174785100286533</v>
      </c>
      <c r="AE120" s="17">
        <f t="shared" si="98"/>
        <v>4.871060171919772</v>
      </c>
      <c r="AF120" s="22">
        <f t="shared" si="109"/>
        <v>99.99999999999999</v>
      </c>
      <c r="AG120" s="17">
        <f t="shared" si="99"/>
        <v>0</v>
      </c>
      <c r="AH120" s="17">
        <f t="shared" si="100"/>
        <v>0</v>
      </c>
      <c r="AI120" s="17">
        <f t="shared" si="101"/>
        <v>100</v>
      </c>
      <c r="AJ120" s="22">
        <f t="shared" si="110"/>
        <v>100</v>
      </c>
      <c r="AK120" s="17">
        <f t="shared" si="102"/>
        <v>11.76470588235294</v>
      </c>
      <c r="AL120" s="17">
        <f t="shared" si="103"/>
        <v>88.23529411764706</v>
      </c>
      <c r="AM120" s="17">
        <f t="shared" si="104"/>
        <v>0</v>
      </c>
      <c r="AN120" s="22">
        <f t="shared" si="111"/>
        <v>100</v>
      </c>
      <c r="AO120" s="17">
        <f t="shared" si="105"/>
        <v>73.33333333333333</v>
      </c>
      <c r="AP120" s="17">
        <f t="shared" si="106"/>
        <v>0</v>
      </c>
      <c r="AQ120" s="17">
        <f t="shared" si="107"/>
        <v>26.666666666666668</v>
      </c>
      <c r="AR120" s="22">
        <f t="shared" si="112"/>
        <v>100</v>
      </c>
    </row>
    <row r="121" spans="2:44" ht="12.75">
      <c r="B121" s="36"/>
      <c r="C121" s="36" t="s">
        <v>274</v>
      </c>
      <c r="D121" s="37" t="s">
        <v>151</v>
      </c>
      <c r="E121" s="6" t="s">
        <v>250</v>
      </c>
      <c r="F121" s="6">
        <v>210</v>
      </c>
      <c r="G121" s="17">
        <v>80.99173553719008</v>
      </c>
      <c r="H121" s="17">
        <v>3.581267217630854</v>
      </c>
      <c r="I121" s="17">
        <v>4.132231404958678</v>
      </c>
      <c r="J121" s="17">
        <v>0</v>
      </c>
      <c r="K121" s="17">
        <v>0</v>
      </c>
      <c r="L121" s="17">
        <v>7.713498622589532</v>
      </c>
      <c r="M121" s="17">
        <v>2.203856749311295</v>
      </c>
      <c r="N121" s="7">
        <v>0.27548209366391185</v>
      </c>
      <c r="O121" s="17">
        <v>0</v>
      </c>
      <c r="P121" s="17">
        <v>0</v>
      </c>
      <c r="Q121" s="17">
        <v>0</v>
      </c>
      <c r="R121" s="17">
        <v>0</v>
      </c>
      <c r="S121" s="17">
        <v>0</v>
      </c>
      <c r="T121" s="7">
        <v>0.27548209366391185</v>
      </c>
      <c r="U121" s="17">
        <v>0</v>
      </c>
      <c r="V121" s="30">
        <v>0.8264462809917356</v>
      </c>
      <c r="W121" s="22">
        <f t="shared" si="108"/>
        <v>99.99999999999999</v>
      </c>
      <c r="X121" s="17" t="s">
        <v>69</v>
      </c>
      <c r="Y121" s="17" t="s">
        <v>69</v>
      </c>
      <c r="Z121" s="23">
        <v>16</v>
      </c>
      <c r="AA121" s="17">
        <f t="shared" si="95"/>
        <v>53.57142857142857</v>
      </c>
      <c r="AB121" s="33"/>
      <c r="AC121" s="17">
        <f t="shared" si="96"/>
        <v>81.66666666666667</v>
      </c>
      <c r="AD121" s="17">
        <f t="shared" si="97"/>
        <v>7.7777777777777795</v>
      </c>
      <c r="AE121" s="17">
        <f t="shared" si="98"/>
        <v>10.555555555555559</v>
      </c>
      <c r="AF121" s="22">
        <f t="shared" si="109"/>
        <v>100.00000000000001</v>
      </c>
      <c r="AG121" s="17">
        <f t="shared" si="99"/>
        <v>0</v>
      </c>
      <c r="AH121" s="17">
        <f t="shared" si="100"/>
        <v>0</v>
      </c>
      <c r="AI121" s="17">
        <f t="shared" si="101"/>
        <v>100</v>
      </c>
      <c r="AJ121" s="22">
        <f t="shared" si="110"/>
        <v>100</v>
      </c>
      <c r="AK121" s="17">
        <f t="shared" si="102"/>
        <v>2.6315789473684204</v>
      </c>
      <c r="AL121" s="17">
        <f t="shared" si="103"/>
        <v>97.36842105263158</v>
      </c>
      <c r="AM121" s="17">
        <f t="shared" si="104"/>
        <v>0</v>
      </c>
      <c r="AN121" s="22">
        <f t="shared" si="111"/>
        <v>100</v>
      </c>
      <c r="AO121" s="17">
        <f t="shared" si="105"/>
        <v>97.29729729729729</v>
      </c>
      <c r="AP121" s="17">
        <f t="shared" si="106"/>
        <v>0</v>
      </c>
      <c r="AQ121" s="17">
        <f t="shared" si="107"/>
        <v>2.7027027027027026</v>
      </c>
      <c r="AR121" s="22">
        <f t="shared" si="112"/>
        <v>100</v>
      </c>
    </row>
    <row r="122" spans="2:44" ht="12.75">
      <c r="B122" s="36"/>
      <c r="C122" s="36" t="s">
        <v>275</v>
      </c>
      <c r="D122" s="37" t="s">
        <v>152</v>
      </c>
      <c r="E122" s="6" t="s">
        <v>249</v>
      </c>
      <c r="F122" s="6">
        <v>185</v>
      </c>
      <c r="G122" s="17">
        <v>82.43243243243244</v>
      </c>
      <c r="H122" s="17">
        <v>10.27027027027027</v>
      </c>
      <c r="I122" s="17">
        <v>5.675675675675676</v>
      </c>
      <c r="J122" s="17">
        <v>0</v>
      </c>
      <c r="K122" s="7">
        <v>0.5405405405405406</v>
      </c>
      <c r="L122" s="7">
        <v>0.2702702702702703</v>
      </c>
      <c r="M122" s="17">
        <v>0</v>
      </c>
      <c r="N122" s="7">
        <v>0.2702702702702703</v>
      </c>
      <c r="O122" s="17">
        <v>0</v>
      </c>
      <c r="P122" s="17">
        <v>0</v>
      </c>
      <c r="Q122" s="17">
        <v>0</v>
      </c>
      <c r="R122" s="17">
        <v>0</v>
      </c>
      <c r="S122" s="7">
        <v>0.2702702702702703</v>
      </c>
      <c r="T122" s="17">
        <v>0</v>
      </c>
      <c r="U122" s="17">
        <v>0</v>
      </c>
      <c r="V122" s="30">
        <v>0.2702702702702703</v>
      </c>
      <c r="W122" s="22">
        <f t="shared" si="108"/>
        <v>100.00000000000003</v>
      </c>
      <c r="X122" s="17" t="s">
        <v>69</v>
      </c>
      <c r="Y122" s="17" t="s">
        <v>69</v>
      </c>
      <c r="Z122" s="23">
        <v>16.071428571428573</v>
      </c>
      <c r="AA122" s="17">
        <f t="shared" si="95"/>
        <v>35.59322033898305</v>
      </c>
      <c r="AB122" s="33"/>
      <c r="AC122" s="17">
        <f t="shared" si="96"/>
        <v>82.65582655826556</v>
      </c>
      <c r="AD122" s="17">
        <f t="shared" si="97"/>
        <v>15.989159891598915</v>
      </c>
      <c r="AE122" s="17">
        <f t="shared" si="98"/>
        <v>1.355013550135501</v>
      </c>
      <c r="AF122" s="22">
        <f t="shared" si="109"/>
        <v>99.99999999999997</v>
      </c>
      <c r="AG122" s="17" t="str">
        <f t="shared" si="99"/>
        <v>n.d.</v>
      </c>
      <c r="AH122" s="17" t="str">
        <f t="shared" si="100"/>
        <v>n.d.</v>
      </c>
      <c r="AI122" s="17" t="str">
        <f t="shared" si="101"/>
        <v>n.d.</v>
      </c>
      <c r="AJ122" s="22">
        <f t="shared" si="110"/>
      </c>
      <c r="AK122" s="17" t="str">
        <f t="shared" si="102"/>
        <v>n.d.</v>
      </c>
      <c r="AL122" s="17" t="str">
        <f t="shared" si="103"/>
        <v>n.d.</v>
      </c>
      <c r="AM122" s="17" t="str">
        <f t="shared" si="104"/>
        <v>n.d.</v>
      </c>
      <c r="AN122" s="22">
        <f t="shared" si="111"/>
      </c>
      <c r="AO122" s="17" t="str">
        <f t="shared" si="105"/>
        <v>n.d.</v>
      </c>
      <c r="AP122" s="17" t="str">
        <f t="shared" si="106"/>
        <v>n.d.</v>
      </c>
      <c r="AQ122" s="17" t="str">
        <f t="shared" si="107"/>
        <v>n.d.</v>
      </c>
      <c r="AR122" s="22">
        <f t="shared" si="112"/>
      </c>
    </row>
    <row r="123" spans="2:44" ht="12.75">
      <c r="B123" s="36"/>
      <c r="C123" s="36" t="s">
        <v>276</v>
      </c>
      <c r="D123" s="37" t="s">
        <v>153</v>
      </c>
      <c r="E123" s="6" t="s">
        <v>250</v>
      </c>
      <c r="F123" s="6">
        <v>240</v>
      </c>
      <c r="G123" s="17">
        <v>84.958217270195</v>
      </c>
      <c r="H123" s="17">
        <v>3.8997214484679668</v>
      </c>
      <c r="I123" s="17">
        <v>5.013927576601671</v>
      </c>
      <c r="J123" s="17">
        <v>0</v>
      </c>
      <c r="K123" s="17">
        <v>0</v>
      </c>
      <c r="L123" s="17">
        <v>1.7548746518105847</v>
      </c>
      <c r="M123" s="17">
        <v>1.1699164345403898</v>
      </c>
      <c r="N123" s="17">
        <v>2.785515320334262</v>
      </c>
      <c r="O123" s="7">
        <v>0.1392757660167131</v>
      </c>
      <c r="P123" s="17">
        <v>0</v>
      </c>
      <c r="Q123" s="17">
        <v>0</v>
      </c>
      <c r="R123" s="17">
        <v>0</v>
      </c>
      <c r="S123" s="17">
        <v>0</v>
      </c>
      <c r="T123" s="7">
        <v>0.2785515320334262</v>
      </c>
      <c r="U123" s="17">
        <v>0</v>
      </c>
      <c r="V123" s="20">
        <v>0</v>
      </c>
      <c r="W123" s="22">
        <f t="shared" si="108"/>
        <v>100</v>
      </c>
      <c r="X123" s="17" t="s">
        <v>69</v>
      </c>
      <c r="Y123" s="17">
        <v>0</v>
      </c>
      <c r="Z123" s="23">
        <v>3.225806451612903</v>
      </c>
      <c r="AA123" s="17">
        <f t="shared" si="95"/>
        <v>56.25</v>
      </c>
      <c r="AB123" s="33"/>
      <c r="AC123" s="17">
        <f t="shared" si="96"/>
        <v>84.958217270195</v>
      </c>
      <c r="AD123" s="17">
        <f t="shared" si="97"/>
        <v>8.913649025069638</v>
      </c>
      <c r="AE123" s="17">
        <f t="shared" si="98"/>
        <v>6.128133704735375</v>
      </c>
      <c r="AF123" s="22">
        <f t="shared" si="109"/>
        <v>100</v>
      </c>
      <c r="AG123" s="17">
        <f t="shared" si="99"/>
        <v>0</v>
      </c>
      <c r="AH123" s="17">
        <f t="shared" si="100"/>
        <v>0</v>
      </c>
      <c r="AI123" s="17">
        <f t="shared" si="101"/>
        <v>100</v>
      </c>
      <c r="AJ123" s="22">
        <f t="shared" si="110"/>
        <v>100</v>
      </c>
      <c r="AK123" s="17">
        <f t="shared" si="102"/>
        <v>4.545454545454546</v>
      </c>
      <c r="AL123" s="17">
        <f t="shared" si="103"/>
        <v>93.18181818181817</v>
      </c>
      <c r="AM123" s="17">
        <f t="shared" si="104"/>
        <v>2.272727272727273</v>
      </c>
      <c r="AN123" s="22">
        <f t="shared" si="111"/>
        <v>99.99999999999999</v>
      </c>
      <c r="AO123" s="17">
        <f t="shared" si="105"/>
        <v>50</v>
      </c>
      <c r="AP123" s="17">
        <f t="shared" si="106"/>
        <v>2.3809523809523814</v>
      </c>
      <c r="AQ123" s="17">
        <f t="shared" si="107"/>
        <v>47.619047619047635</v>
      </c>
      <c r="AR123" s="22">
        <f t="shared" si="112"/>
        <v>100.00000000000001</v>
      </c>
    </row>
    <row r="124" spans="2:44" ht="12.75">
      <c r="B124" s="36"/>
      <c r="C124" s="36" t="s">
        <v>277</v>
      </c>
      <c r="D124" s="37" t="s">
        <v>154</v>
      </c>
      <c r="E124" s="6" t="s">
        <v>249</v>
      </c>
      <c r="F124" s="6">
        <v>155</v>
      </c>
      <c r="G124" s="17">
        <v>86.20689655172413</v>
      </c>
      <c r="H124" s="17">
        <v>7.427055702917771</v>
      </c>
      <c r="I124" s="17">
        <v>4.244031830238726</v>
      </c>
      <c r="J124" s="17">
        <v>0</v>
      </c>
      <c r="K124" s="17">
        <v>0</v>
      </c>
      <c r="L124" s="7">
        <v>0.5305039787798408</v>
      </c>
      <c r="M124" s="17">
        <v>0</v>
      </c>
      <c r="N124" s="7">
        <v>0.5305039787798408</v>
      </c>
      <c r="O124" s="7">
        <v>0.2652519893899204</v>
      </c>
      <c r="P124" s="17">
        <v>0</v>
      </c>
      <c r="Q124" s="7">
        <v>0.2652519893899204</v>
      </c>
      <c r="R124" s="17">
        <v>0</v>
      </c>
      <c r="S124" s="17">
        <v>0</v>
      </c>
      <c r="T124" s="17">
        <v>0</v>
      </c>
      <c r="U124" s="17">
        <v>0</v>
      </c>
      <c r="V124" s="30">
        <v>0.5305039787798408</v>
      </c>
      <c r="W124" s="22">
        <f t="shared" si="108"/>
        <v>100.00000000000001</v>
      </c>
      <c r="X124" s="17" t="s">
        <v>69</v>
      </c>
      <c r="Y124" s="17" t="s">
        <v>69</v>
      </c>
      <c r="Z124" s="23">
        <v>18.181818181818183</v>
      </c>
      <c r="AA124" s="17">
        <f t="shared" si="95"/>
        <v>36.36363636363636</v>
      </c>
      <c r="AB124" s="33"/>
      <c r="AC124" s="17">
        <f t="shared" si="96"/>
        <v>86.66666666666664</v>
      </c>
      <c r="AD124" s="17">
        <f t="shared" si="97"/>
        <v>11.733333333333333</v>
      </c>
      <c r="AE124" s="17">
        <f t="shared" si="98"/>
        <v>1.5999999999999996</v>
      </c>
      <c r="AF124" s="22">
        <f t="shared" si="109"/>
        <v>99.99999999999997</v>
      </c>
      <c r="AG124" s="17" t="str">
        <f t="shared" si="99"/>
        <v>n.d.</v>
      </c>
      <c r="AH124" s="17" t="str">
        <f t="shared" si="100"/>
        <v>n.d.</v>
      </c>
      <c r="AI124" s="17" t="str">
        <f t="shared" si="101"/>
        <v>n.d.</v>
      </c>
      <c r="AJ124" s="22">
        <f t="shared" si="110"/>
      </c>
      <c r="AK124" s="17" t="str">
        <f t="shared" si="102"/>
        <v>n.d.</v>
      </c>
      <c r="AL124" s="17" t="str">
        <f t="shared" si="103"/>
        <v>n.d.</v>
      </c>
      <c r="AM124" s="17" t="str">
        <f t="shared" si="104"/>
        <v>n.d.</v>
      </c>
      <c r="AN124" s="22">
        <f t="shared" si="111"/>
      </c>
      <c r="AO124" s="17" t="str">
        <f t="shared" si="105"/>
        <v>n.d.</v>
      </c>
      <c r="AP124" s="17" t="str">
        <f t="shared" si="106"/>
        <v>n.d.</v>
      </c>
      <c r="AQ124" s="17" t="str">
        <f t="shared" si="107"/>
        <v>n.d.</v>
      </c>
      <c r="AR124" s="22">
        <f t="shared" si="112"/>
      </c>
    </row>
    <row r="125" spans="2:44" ht="12.75">
      <c r="B125" s="12"/>
      <c r="C125" s="36" t="s">
        <v>278</v>
      </c>
      <c r="D125" s="37" t="s">
        <v>199</v>
      </c>
      <c r="E125" s="6" t="s">
        <v>249</v>
      </c>
      <c r="F125" s="6">
        <v>145</v>
      </c>
      <c r="G125" s="17">
        <v>86.95652173913044</v>
      </c>
      <c r="H125" s="17">
        <v>5.706521739130435</v>
      </c>
      <c r="I125" s="17">
        <v>4.619565217391304</v>
      </c>
      <c r="J125" s="17">
        <v>0</v>
      </c>
      <c r="K125" s="17">
        <v>0</v>
      </c>
      <c r="L125" s="7">
        <v>0.5434782608695652</v>
      </c>
      <c r="M125" s="17">
        <v>1.0869565217391304</v>
      </c>
      <c r="N125" s="17">
        <v>1.0869565217391304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22">
        <f t="shared" si="108"/>
        <v>99.99999999999999</v>
      </c>
      <c r="X125" s="17" t="s">
        <v>69</v>
      </c>
      <c r="Y125" s="17" t="s">
        <v>69</v>
      </c>
      <c r="Z125" s="23">
        <v>15.789473684210526</v>
      </c>
      <c r="AA125" s="17">
        <f t="shared" si="95"/>
        <v>44.73684210526316</v>
      </c>
      <c r="AB125" s="33"/>
      <c r="AC125" s="17">
        <f t="shared" si="96"/>
        <v>86.95652173913045</v>
      </c>
      <c r="AD125" s="17">
        <f t="shared" si="97"/>
        <v>10.326086956521738</v>
      </c>
      <c r="AE125" s="17">
        <f t="shared" si="98"/>
        <v>2.7173913043478266</v>
      </c>
      <c r="AF125" s="22">
        <f t="shared" si="109"/>
        <v>100.00000000000001</v>
      </c>
      <c r="AG125" s="17" t="str">
        <f t="shared" si="99"/>
        <v>n.d.</v>
      </c>
      <c r="AH125" s="17" t="str">
        <f t="shared" si="100"/>
        <v>n.d.</v>
      </c>
      <c r="AI125" s="17" t="str">
        <f t="shared" si="101"/>
        <v>n.d.</v>
      </c>
      <c r="AJ125" s="22">
        <f t="shared" si="110"/>
      </c>
      <c r="AK125" s="17" t="str">
        <f t="shared" si="102"/>
        <v>n.d.</v>
      </c>
      <c r="AL125" s="17" t="str">
        <f t="shared" si="103"/>
        <v>n.d.</v>
      </c>
      <c r="AM125" s="17" t="str">
        <f t="shared" si="104"/>
        <v>n.d.</v>
      </c>
      <c r="AN125" s="22">
        <f t="shared" si="111"/>
      </c>
      <c r="AO125" s="17" t="str">
        <f t="shared" si="105"/>
        <v>n.d.</v>
      </c>
      <c r="AP125" s="17" t="str">
        <f t="shared" si="106"/>
        <v>n.d.</v>
      </c>
      <c r="AQ125" s="17" t="str">
        <f t="shared" si="107"/>
        <v>n.d.</v>
      </c>
      <c r="AR125" s="22">
        <f t="shared" si="112"/>
      </c>
    </row>
    <row r="126" spans="2:44" ht="12.75">
      <c r="B126" s="45" t="s">
        <v>302</v>
      </c>
      <c r="C126" s="36" t="s">
        <v>155</v>
      </c>
      <c r="D126" s="37" t="s">
        <v>280</v>
      </c>
      <c r="E126" s="6" t="s">
        <v>250</v>
      </c>
      <c r="F126" s="6">
        <v>175</v>
      </c>
      <c r="G126" s="17">
        <v>87.60330578512396</v>
      </c>
      <c r="H126" s="17">
        <v>1.6528925619834711</v>
      </c>
      <c r="I126" s="17">
        <v>3.3057851239669422</v>
      </c>
      <c r="J126" s="17">
        <v>0</v>
      </c>
      <c r="K126" s="17">
        <v>0</v>
      </c>
      <c r="L126" s="17">
        <v>4.2699724517906334</v>
      </c>
      <c r="M126" s="17">
        <v>0</v>
      </c>
      <c r="N126" s="7">
        <v>0.27548209366391185</v>
      </c>
      <c r="O126" s="7">
        <v>0.13774104683195593</v>
      </c>
      <c r="P126" s="17">
        <v>0</v>
      </c>
      <c r="Q126" s="17">
        <v>0</v>
      </c>
      <c r="R126" s="17">
        <v>0</v>
      </c>
      <c r="S126" s="17">
        <v>0</v>
      </c>
      <c r="T126" s="7">
        <v>0.27548209366391185</v>
      </c>
      <c r="U126" s="17">
        <v>0</v>
      </c>
      <c r="V126" s="30">
        <v>2.4793388429752063</v>
      </c>
      <c r="W126" s="22">
        <f t="shared" si="108"/>
        <v>100.00000000000001</v>
      </c>
      <c r="X126" s="17" t="s">
        <v>69</v>
      </c>
      <c r="Y126" s="17">
        <v>163.63636363636363</v>
      </c>
      <c r="Z126" s="23">
        <v>11.76470588235294</v>
      </c>
      <c r="AA126" s="17">
        <f t="shared" si="95"/>
        <v>66.66666666666666</v>
      </c>
      <c r="AB126" s="33"/>
      <c r="AC126" s="17">
        <f t="shared" si="96"/>
        <v>89.83050847457625</v>
      </c>
      <c r="AD126" s="17">
        <f t="shared" si="97"/>
        <v>5.084745762711864</v>
      </c>
      <c r="AE126" s="17">
        <f t="shared" si="98"/>
        <v>5.084745762711863</v>
      </c>
      <c r="AF126" s="22">
        <f>SUM(AC126:AE126)</f>
        <v>99.99999999999997</v>
      </c>
      <c r="AG126" s="17">
        <f t="shared" si="99"/>
        <v>0</v>
      </c>
      <c r="AH126" s="17">
        <f t="shared" si="100"/>
        <v>0</v>
      </c>
      <c r="AI126" s="17">
        <f t="shared" si="101"/>
        <v>100</v>
      </c>
      <c r="AJ126" s="22">
        <f t="shared" si="110"/>
        <v>100</v>
      </c>
      <c r="AK126" s="17">
        <f t="shared" si="102"/>
        <v>5.555555555555556</v>
      </c>
      <c r="AL126" s="17">
        <f t="shared" si="103"/>
        <v>91.66666666666666</v>
      </c>
      <c r="AM126" s="17">
        <f t="shared" si="104"/>
        <v>2.777777777777778</v>
      </c>
      <c r="AN126" s="22">
        <f t="shared" si="111"/>
        <v>99.99999999999999</v>
      </c>
      <c r="AO126" s="17">
        <f t="shared" si="105"/>
        <v>91.17647058823529</v>
      </c>
      <c r="AP126" s="17">
        <f t="shared" si="106"/>
        <v>2.9411764705882355</v>
      </c>
      <c r="AQ126" s="17">
        <f t="shared" si="107"/>
        <v>5.882352941176471</v>
      </c>
      <c r="AR126" s="22">
        <f t="shared" si="112"/>
        <v>100</v>
      </c>
    </row>
    <row r="127" spans="2:44" ht="12.75">
      <c r="B127" s="12" t="s">
        <v>313</v>
      </c>
      <c r="C127" s="36"/>
      <c r="D127" s="37"/>
      <c r="E127" s="6"/>
      <c r="F127" s="6"/>
      <c r="G127" s="17"/>
      <c r="H127" s="17"/>
      <c r="I127" s="1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30"/>
      <c r="W127" s="22"/>
      <c r="X127" s="17"/>
      <c r="Y127" s="17"/>
      <c r="Z127" s="23"/>
      <c r="AA127" s="17"/>
      <c r="AB127" s="33"/>
      <c r="AC127" s="17"/>
      <c r="AD127" s="17"/>
      <c r="AE127" s="17"/>
      <c r="AF127" s="22"/>
      <c r="AG127" s="17"/>
      <c r="AH127" s="17"/>
      <c r="AI127" s="17"/>
      <c r="AJ127" s="22"/>
      <c r="AK127" s="17"/>
      <c r="AL127" s="17"/>
      <c r="AM127" s="17"/>
      <c r="AN127" s="22"/>
      <c r="AO127" s="17"/>
      <c r="AP127" s="17"/>
      <c r="AQ127" s="17"/>
      <c r="AR127" s="22"/>
    </row>
    <row r="128" spans="2:44" ht="12.75">
      <c r="B128" s="45" t="s">
        <v>258</v>
      </c>
      <c r="C128" s="36" t="s">
        <v>167</v>
      </c>
      <c r="D128" s="37" t="s">
        <v>166</v>
      </c>
      <c r="E128" s="6" t="s">
        <v>250</v>
      </c>
      <c r="F128" s="6">
        <v>285</v>
      </c>
      <c r="G128" s="17">
        <v>84.593837535014</v>
      </c>
      <c r="H128" s="17">
        <v>2.5210084033613445</v>
      </c>
      <c r="I128" s="17">
        <v>5.602240896358544</v>
      </c>
      <c r="J128" s="17">
        <v>0</v>
      </c>
      <c r="K128" s="17">
        <v>0</v>
      </c>
      <c r="L128" s="17">
        <v>4.036908881199539</v>
      </c>
      <c r="M128" s="17">
        <v>0.8650519031141869</v>
      </c>
      <c r="N128" s="17">
        <v>0</v>
      </c>
      <c r="O128" s="7">
        <v>0.1400560224089636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7">
        <v>0.2801120448179272</v>
      </c>
      <c r="V128" s="30">
        <v>1.9607843137254903</v>
      </c>
      <c r="W128" s="22">
        <f aca="true" t="shared" si="113" ref="W128:W141">SUM(G128:V128)</f>
        <v>100</v>
      </c>
      <c r="X128" s="17" t="s">
        <v>69</v>
      </c>
      <c r="Y128" s="17" t="s">
        <v>69</v>
      </c>
      <c r="Z128" s="23">
        <v>6.896551724137931</v>
      </c>
      <c r="AA128" s="17">
        <f aca="true" t="shared" si="114" ref="AA128:AA141">IF(H128+I128&gt;3,I128/(H128+I128)*100,"n.d.")</f>
        <v>68.96551724137933</v>
      </c>
      <c r="AB128" s="33"/>
      <c r="AC128" s="17">
        <f aca="true" t="shared" si="115" ref="AC128:AC141">G128/SUM($G128:$T128)*100</f>
        <v>86.53295128939827</v>
      </c>
      <c r="AD128" s="17">
        <f aca="true" t="shared" si="116" ref="AD128:AD141">(H128+I128)/SUM($G128:$T128)*100</f>
        <v>8.309455587392549</v>
      </c>
      <c r="AE128" s="17">
        <f aca="true" t="shared" si="117" ref="AE128:AE141">SUM(J128:T128)/SUM($G128:$T128)*100</f>
        <v>5.157593123209169</v>
      </c>
      <c r="AF128" s="22">
        <f aca="true" t="shared" si="118" ref="AF128:AF141">SUM(AC128:AE128)</f>
        <v>99.99999999999999</v>
      </c>
      <c r="AG128" s="17">
        <f aca="true" t="shared" si="119" ref="AG128:AG141">IF(AE128&gt;3,(SUM(R128:S128)+SUM(P128:Q128)/2)/SUM($J128:$S128)*100,"n.d.")</f>
        <v>0</v>
      </c>
      <c r="AH128" s="17">
        <f aca="true" t="shared" si="120" ref="AH128:AH141">IF(AE128&gt;3,(SUM(J128:K128)+Q128/2)/SUM($J128:$S128)*100,"n.d.")</f>
        <v>0</v>
      </c>
      <c r="AI128" s="17">
        <f aca="true" t="shared" si="121" ref="AI128:AI141">IF(AE128&gt;3,(SUM(L128:O128)+P128/2)/SUM($J128:$S128)*100,"n.d.")</f>
        <v>100</v>
      </c>
      <c r="AJ128" s="22">
        <f aca="true" t="shared" si="122" ref="AJ128:AJ141">IF(SUM(AG128:AI128)=100,SUM(AG128:AI128),"")</f>
        <v>100</v>
      </c>
      <c r="AK128" s="17">
        <f aca="true" t="shared" si="123" ref="AK128:AK141">IF(AE128&gt;3,(SUM(J128:K128,Q128,S128:T128)/SUM($J128:$T128)*100),"n.d.")</f>
        <v>0</v>
      </c>
      <c r="AL128" s="17">
        <f aca="true" t="shared" si="124" ref="AL128:AL141">IF(AE128&gt;3,(SUM(L128:M128,N128)/SUM($J128:$T128)*100),"n.d.")</f>
        <v>97.22222222222221</v>
      </c>
      <c r="AM128" s="17">
        <f aca="true" t="shared" si="125" ref="AM128:AM141">IF(AE128&gt;3,(SUM(O128,P128,R128)/SUM($J128:$T128)*100),"n.d.")</f>
        <v>2.7777777777777772</v>
      </c>
      <c r="AN128" s="22">
        <f aca="true" t="shared" si="126" ref="AN128:AN141">IF(SUM(AK128:AM128)=100,SUM(AK128:AM128),"")</f>
        <v>99.99999999999999</v>
      </c>
      <c r="AO128" s="17">
        <f aca="true" t="shared" si="127" ref="AO128:AO141">IF(SUM($L128:$O128)&gt;3,SUM(L128:M128)/SUM($L128:$O128)*100,"n.d.")</f>
        <v>97.22222222222221</v>
      </c>
      <c r="AP128" s="17">
        <f aca="true" t="shared" si="128" ref="AP128:AP141">IF(SUM($L128:$O128)&gt;3,O128/SUM($L128:$O128)*100,"n.d.")</f>
        <v>2.7777777777777772</v>
      </c>
      <c r="AQ128" s="17">
        <f aca="true" t="shared" si="129" ref="AQ128:AQ141">IF(SUM($L128:$O128)&gt;3,N128/SUM($L128:$O128)*100,"n.d.")</f>
        <v>0</v>
      </c>
      <c r="AR128" s="22">
        <f aca="true" t="shared" si="130" ref="AR128:AR141">IF(SUM(AO128:AQ128)=100,SUM(AO128:AQ128),"")</f>
        <v>99.99999999999999</v>
      </c>
    </row>
    <row r="129" spans="2:44" ht="12.75">
      <c r="B129" s="45" t="s">
        <v>258</v>
      </c>
      <c r="C129" s="36" t="s">
        <v>282</v>
      </c>
      <c r="D129" s="37" t="s">
        <v>168</v>
      </c>
      <c r="E129" s="6" t="s">
        <v>249</v>
      </c>
      <c r="F129" s="6">
        <v>500</v>
      </c>
      <c r="G129" s="17">
        <v>81.89189189189189</v>
      </c>
      <c r="H129" s="17">
        <v>5.405405405405405</v>
      </c>
      <c r="I129" s="17">
        <v>4.324324324324325</v>
      </c>
      <c r="J129" s="7">
        <v>0.2702702702702703</v>
      </c>
      <c r="K129" s="17">
        <v>0</v>
      </c>
      <c r="L129" s="7">
        <v>1.6216216216216217</v>
      </c>
      <c r="M129" s="17">
        <v>0</v>
      </c>
      <c r="N129" s="17">
        <v>0</v>
      </c>
      <c r="O129" s="7">
        <v>0.5405405405405406</v>
      </c>
      <c r="P129" s="7">
        <v>0.2702702702702703</v>
      </c>
      <c r="Q129" s="7">
        <v>0.5405405405405406</v>
      </c>
      <c r="R129" s="17">
        <v>0</v>
      </c>
      <c r="S129" s="17">
        <v>0</v>
      </c>
      <c r="T129" s="17">
        <v>0</v>
      </c>
      <c r="U129" s="17">
        <v>0.8108108108108109</v>
      </c>
      <c r="V129" s="30">
        <v>4.324324324324325</v>
      </c>
      <c r="W129" s="22">
        <f t="shared" si="113"/>
        <v>100.00000000000001</v>
      </c>
      <c r="X129" s="17" t="s">
        <v>69</v>
      </c>
      <c r="Y129" s="17">
        <v>42.857142857142854</v>
      </c>
      <c r="Z129" s="23">
        <v>11.428571428571429</v>
      </c>
      <c r="AA129" s="17">
        <f t="shared" si="114"/>
        <v>44.44444444444445</v>
      </c>
      <c r="AB129" s="33"/>
      <c r="AC129" s="17">
        <f t="shared" si="115"/>
        <v>86.3247863247863</v>
      </c>
      <c r="AD129" s="17">
        <f t="shared" si="116"/>
        <v>10.256410256410255</v>
      </c>
      <c r="AE129" s="17">
        <f t="shared" si="117"/>
        <v>3.4188034188034178</v>
      </c>
      <c r="AF129" s="22">
        <f t="shared" si="118"/>
        <v>99.99999999999999</v>
      </c>
      <c r="AG129" s="17">
        <f t="shared" si="119"/>
        <v>12.500000000000004</v>
      </c>
      <c r="AH129" s="17">
        <f t="shared" si="120"/>
        <v>16.666666666666668</v>
      </c>
      <c r="AI129" s="17">
        <f t="shared" si="121"/>
        <v>70.83333333333334</v>
      </c>
      <c r="AJ129" s="22">
        <f t="shared" si="122"/>
        <v>100.00000000000001</v>
      </c>
      <c r="AK129" s="17">
        <f t="shared" si="123"/>
        <v>25.000000000000007</v>
      </c>
      <c r="AL129" s="17">
        <f t="shared" si="124"/>
        <v>50.000000000000014</v>
      </c>
      <c r="AM129" s="17">
        <f t="shared" si="125"/>
        <v>25.000000000000007</v>
      </c>
      <c r="AN129" s="22">
        <f t="shared" si="126"/>
        <v>100.00000000000003</v>
      </c>
      <c r="AO129" s="17" t="str">
        <f t="shared" si="127"/>
        <v>n.d.</v>
      </c>
      <c r="AP129" s="17" t="str">
        <f t="shared" si="128"/>
        <v>n.d.</v>
      </c>
      <c r="AQ129" s="17" t="str">
        <f t="shared" si="129"/>
        <v>n.d.</v>
      </c>
      <c r="AR129" s="22">
        <f t="shared" si="130"/>
      </c>
    </row>
    <row r="130" spans="2:44" ht="12.75">
      <c r="B130" s="45" t="s">
        <v>178</v>
      </c>
      <c r="C130" s="36" t="s">
        <v>279</v>
      </c>
      <c r="D130" s="37" t="s">
        <v>177</v>
      </c>
      <c r="E130" s="6" t="s">
        <v>249</v>
      </c>
      <c r="F130" s="6">
        <v>320</v>
      </c>
      <c r="G130" s="17">
        <v>76.88172043010752</v>
      </c>
      <c r="H130" s="17">
        <v>4.56989247311828</v>
      </c>
      <c r="I130" s="17">
        <v>13.709677419354838</v>
      </c>
      <c r="J130" s="17">
        <v>0</v>
      </c>
      <c r="K130" s="17">
        <v>0.8064516129032256</v>
      </c>
      <c r="L130" s="7">
        <v>0.2688172043010753</v>
      </c>
      <c r="M130" s="17">
        <v>0</v>
      </c>
      <c r="N130" s="17">
        <v>0</v>
      </c>
      <c r="O130" s="7">
        <v>0.2688172043010753</v>
      </c>
      <c r="P130" s="7">
        <v>0.2688172043010753</v>
      </c>
      <c r="Q130" s="7">
        <v>0.5376344086021506</v>
      </c>
      <c r="R130" s="17">
        <v>0.8064516129032258</v>
      </c>
      <c r="S130" s="7">
        <v>0.5376344086021506</v>
      </c>
      <c r="T130" s="17">
        <v>0</v>
      </c>
      <c r="U130" s="17">
        <v>0</v>
      </c>
      <c r="V130" s="30">
        <v>1.3440860215053765</v>
      </c>
      <c r="W130" s="22">
        <f t="shared" si="113"/>
        <v>99.99999999999997</v>
      </c>
      <c r="X130" s="17">
        <v>346.6666666666665</v>
      </c>
      <c r="Y130" s="17">
        <v>236.36363636363637</v>
      </c>
      <c r="Z130" s="23">
        <v>6.779661016949152</v>
      </c>
      <c r="AA130" s="17">
        <f t="shared" si="114"/>
        <v>74.99999999999999</v>
      </c>
      <c r="AB130" s="33"/>
      <c r="AC130" s="17">
        <f t="shared" si="115"/>
        <v>77.92915531335152</v>
      </c>
      <c r="AD130" s="17">
        <f t="shared" si="116"/>
        <v>18.52861035422344</v>
      </c>
      <c r="AE130" s="17">
        <f t="shared" si="117"/>
        <v>3.542234332425069</v>
      </c>
      <c r="AF130" s="22">
        <f t="shared" si="118"/>
        <v>100.00000000000003</v>
      </c>
      <c r="AG130" s="17">
        <f t="shared" si="119"/>
        <v>50.000000000000014</v>
      </c>
      <c r="AH130" s="17">
        <f t="shared" si="120"/>
        <v>30.769230769230766</v>
      </c>
      <c r="AI130" s="17">
        <f t="shared" si="121"/>
        <v>19.230769230769234</v>
      </c>
      <c r="AJ130" s="22">
        <f t="shared" si="122"/>
        <v>100</v>
      </c>
      <c r="AK130" s="17">
        <f t="shared" si="123"/>
        <v>53.84615384615385</v>
      </c>
      <c r="AL130" s="17">
        <f t="shared" si="124"/>
        <v>7.6923076923076925</v>
      </c>
      <c r="AM130" s="17">
        <f t="shared" si="125"/>
        <v>38.46153846153847</v>
      </c>
      <c r="AN130" s="22">
        <f t="shared" si="126"/>
        <v>100</v>
      </c>
      <c r="AO130" s="17" t="str">
        <f t="shared" si="127"/>
        <v>n.d.</v>
      </c>
      <c r="AP130" s="17" t="str">
        <f t="shared" si="128"/>
        <v>n.d.</v>
      </c>
      <c r="AQ130" s="17" t="str">
        <f t="shared" si="129"/>
        <v>n.d.</v>
      </c>
      <c r="AR130" s="22">
        <f t="shared" si="130"/>
      </c>
    </row>
    <row r="131" spans="2:44" ht="12.75">
      <c r="B131" s="15"/>
      <c r="C131" s="36" t="s">
        <v>506</v>
      </c>
      <c r="D131" s="37" t="s">
        <v>179</v>
      </c>
      <c r="E131" s="6" t="s">
        <v>249</v>
      </c>
      <c r="F131" s="6">
        <v>235</v>
      </c>
      <c r="G131" s="17">
        <v>84.98659517426273</v>
      </c>
      <c r="H131" s="17">
        <v>3.753351206434316</v>
      </c>
      <c r="I131" s="17">
        <v>8.04289544235925</v>
      </c>
      <c r="J131" s="7">
        <v>0.2680965147453083</v>
      </c>
      <c r="K131" s="17">
        <v>0</v>
      </c>
      <c r="L131" s="7">
        <v>0.2680965147453083</v>
      </c>
      <c r="M131" s="17">
        <v>0</v>
      </c>
      <c r="N131" s="17">
        <v>0</v>
      </c>
      <c r="O131" s="17">
        <v>0.8042895442359249</v>
      </c>
      <c r="P131" s="17">
        <v>0</v>
      </c>
      <c r="Q131" s="17">
        <v>0</v>
      </c>
      <c r="R131" s="7">
        <v>0.2680965147453083</v>
      </c>
      <c r="S131" s="7">
        <v>0.2680965147453083</v>
      </c>
      <c r="T131" s="17">
        <v>0</v>
      </c>
      <c r="U131" s="17">
        <v>0</v>
      </c>
      <c r="V131" s="30">
        <v>1.3404825737265416</v>
      </c>
      <c r="W131" s="22">
        <f t="shared" si="113"/>
        <v>100.00000000000001</v>
      </c>
      <c r="X131" s="17" t="s">
        <v>69</v>
      </c>
      <c r="Y131" s="17">
        <v>111.11111111111111</v>
      </c>
      <c r="Z131" s="23">
        <v>15.909090909090908</v>
      </c>
      <c r="AA131" s="17">
        <f t="shared" si="114"/>
        <v>68.18181818181817</v>
      </c>
      <c r="AB131" s="33"/>
      <c r="AC131" s="17">
        <f t="shared" si="115"/>
        <v>86.14130434782608</v>
      </c>
      <c r="AD131" s="17">
        <f t="shared" si="116"/>
        <v>11.956521739130435</v>
      </c>
      <c r="AE131" s="17">
        <f t="shared" si="117"/>
        <v>1.902173913043478</v>
      </c>
      <c r="AF131" s="22">
        <f t="shared" si="118"/>
        <v>100</v>
      </c>
      <c r="AG131" s="17" t="str">
        <f t="shared" si="119"/>
        <v>n.d.</v>
      </c>
      <c r="AH131" s="17" t="str">
        <f t="shared" si="120"/>
        <v>n.d.</v>
      </c>
      <c r="AI131" s="17" t="str">
        <f t="shared" si="121"/>
        <v>n.d.</v>
      </c>
      <c r="AJ131" s="22">
        <f t="shared" si="122"/>
      </c>
      <c r="AK131" s="17" t="str">
        <f t="shared" si="123"/>
        <v>n.d.</v>
      </c>
      <c r="AL131" s="17" t="str">
        <f t="shared" si="124"/>
        <v>n.d.</v>
      </c>
      <c r="AM131" s="17" t="str">
        <f t="shared" si="125"/>
        <v>n.d.</v>
      </c>
      <c r="AN131" s="22">
        <f t="shared" si="126"/>
      </c>
      <c r="AO131" s="17" t="str">
        <f t="shared" si="127"/>
        <v>n.d.</v>
      </c>
      <c r="AP131" s="17" t="str">
        <f t="shared" si="128"/>
        <v>n.d.</v>
      </c>
      <c r="AQ131" s="17" t="str">
        <f t="shared" si="129"/>
        <v>n.d.</v>
      </c>
      <c r="AR131" s="22">
        <f t="shared" si="130"/>
      </c>
    </row>
    <row r="132" spans="2:44" ht="12.75">
      <c r="B132" s="15"/>
      <c r="C132" s="36" t="s">
        <v>686</v>
      </c>
      <c r="D132" s="37" t="s">
        <v>180</v>
      </c>
      <c r="E132" s="6" t="s">
        <v>250</v>
      </c>
      <c r="F132" s="6">
        <v>250</v>
      </c>
      <c r="G132" s="17">
        <v>84.47789275634997</v>
      </c>
      <c r="H132" s="17">
        <v>4.7977422389463795</v>
      </c>
      <c r="I132" s="17">
        <v>5.17403574788335</v>
      </c>
      <c r="J132" s="7">
        <v>0.09407337723424272</v>
      </c>
      <c r="K132" s="17">
        <v>0</v>
      </c>
      <c r="L132" s="17">
        <v>1.6259015365318283</v>
      </c>
      <c r="M132" s="17">
        <v>1.2433364691125743</v>
      </c>
      <c r="N132" s="7">
        <v>0.18814675446848544</v>
      </c>
      <c r="O132" s="7">
        <v>0.04703668861712136</v>
      </c>
      <c r="P132" s="17">
        <v>0</v>
      </c>
      <c r="Q132" s="17">
        <v>0</v>
      </c>
      <c r="R132" s="7">
        <v>-6.266545764582259E-17</v>
      </c>
      <c r="S132" s="7">
        <v>0</v>
      </c>
      <c r="T132" s="17">
        <v>0</v>
      </c>
      <c r="U132" s="7">
        <v>0.3762935089369709</v>
      </c>
      <c r="V132" s="30">
        <v>1.9755409219190971</v>
      </c>
      <c r="W132" s="22">
        <f t="shared" si="113"/>
        <v>100.00000000000003</v>
      </c>
      <c r="X132" s="17" t="s">
        <v>69</v>
      </c>
      <c r="Y132" s="17" t="s">
        <v>69</v>
      </c>
      <c r="Z132" s="23">
        <v>11.538461538461538</v>
      </c>
      <c r="AA132" s="17">
        <f t="shared" si="114"/>
        <v>51.886792452830186</v>
      </c>
      <c r="AB132" s="33"/>
      <c r="AC132" s="17">
        <f t="shared" si="115"/>
        <v>86.5125240847784</v>
      </c>
      <c r="AD132" s="17">
        <f t="shared" si="116"/>
        <v>10.211946050096337</v>
      </c>
      <c r="AE132" s="17">
        <f t="shared" si="117"/>
        <v>3.2755298651252396</v>
      </c>
      <c r="AF132" s="22">
        <f t="shared" si="118"/>
        <v>99.99999999999997</v>
      </c>
      <c r="AG132" s="17">
        <f t="shared" si="119"/>
        <v>-1.9592171022796885E-15</v>
      </c>
      <c r="AH132" s="17">
        <f t="shared" si="120"/>
        <v>2.9411764705882355</v>
      </c>
      <c r="AI132" s="17">
        <f t="shared" si="121"/>
        <v>97.05882352941177</v>
      </c>
      <c r="AJ132" s="22">
        <f t="shared" si="122"/>
        <v>100</v>
      </c>
      <c r="AK132" s="17">
        <f t="shared" si="123"/>
        <v>2.9411764705882355</v>
      </c>
      <c r="AL132" s="17">
        <f t="shared" si="124"/>
        <v>95.58823529411764</v>
      </c>
      <c r="AM132" s="17">
        <f t="shared" si="125"/>
        <v>1.470588235294116</v>
      </c>
      <c r="AN132" s="22">
        <f t="shared" si="126"/>
        <v>99.99999999999999</v>
      </c>
      <c r="AO132" s="17">
        <f t="shared" si="127"/>
        <v>92.42424242424242</v>
      </c>
      <c r="AP132" s="17">
        <f t="shared" si="128"/>
        <v>1.5151515151515154</v>
      </c>
      <c r="AQ132" s="17">
        <f t="shared" si="129"/>
        <v>6.060606060606061</v>
      </c>
      <c r="AR132" s="22">
        <f t="shared" si="130"/>
        <v>100</v>
      </c>
    </row>
    <row r="133" spans="2:44" ht="12.75">
      <c r="B133" s="15"/>
      <c r="C133" s="36" t="s">
        <v>687</v>
      </c>
      <c r="D133" s="37" t="s">
        <v>181</v>
      </c>
      <c r="E133" s="6" t="s">
        <v>249</v>
      </c>
      <c r="F133" s="6">
        <v>225</v>
      </c>
      <c r="G133" s="17">
        <v>89.41798941798942</v>
      </c>
      <c r="H133" s="17">
        <v>6.613756613756613</v>
      </c>
      <c r="I133" s="17">
        <v>2.91005291005291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7">
        <v>0.26455026455026454</v>
      </c>
      <c r="P133" s="17">
        <v>0</v>
      </c>
      <c r="Q133" s="17">
        <v>0</v>
      </c>
      <c r="R133" s="7">
        <v>0</v>
      </c>
      <c r="S133" s="7">
        <v>0.26455026455026454</v>
      </c>
      <c r="T133" s="17">
        <v>0</v>
      </c>
      <c r="U133" s="17">
        <v>0</v>
      </c>
      <c r="V133" s="30">
        <v>0.5291005291005291</v>
      </c>
      <c r="W133" s="22">
        <f t="shared" si="113"/>
        <v>100</v>
      </c>
      <c r="X133" s="17" t="s">
        <v>69</v>
      </c>
      <c r="Y133" s="17" t="s">
        <v>69</v>
      </c>
      <c r="Z133" s="23">
        <v>14.705882352941178</v>
      </c>
      <c r="AA133" s="17">
        <f t="shared" si="114"/>
        <v>30.555555555555557</v>
      </c>
      <c r="AB133" s="33"/>
      <c r="AC133" s="17">
        <f t="shared" si="115"/>
        <v>89.8936170212766</v>
      </c>
      <c r="AD133" s="17">
        <f t="shared" si="116"/>
        <v>9.574468085106382</v>
      </c>
      <c r="AE133" s="17">
        <f t="shared" si="117"/>
        <v>0.5319148936170213</v>
      </c>
      <c r="AF133" s="22">
        <f t="shared" si="118"/>
        <v>100</v>
      </c>
      <c r="AG133" s="17" t="str">
        <f t="shared" si="119"/>
        <v>n.d.</v>
      </c>
      <c r="AH133" s="17" t="str">
        <f t="shared" si="120"/>
        <v>n.d.</v>
      </c>
      <c r="AI133" s="17" t="str">
        <f t="shared" si="121"/>
        <v>n.d.</v>
      </c>
      <c r="AJ133" s="22">
        <f t="shared" si="122"/>
      </c>
      <c r="AK133" s="17" t="str">
        <f t="shared" si="123"/>
        <v>n.d.</v>
      </c>
      <c r="AL133" s="17" t="str">
        <f t="shared" si="124"/>
        <v>n.d.</v>
      </c>
      <c r="AM133" s="17" t="str">
        <f t="shared" si="125"/>
        <v>n.d.</v>
      </c>
      <c r="AN133" s="22">
        <f t="shared" si="126"/>
      </c>
      <c r="AO133" s="17" t="str">
        <f t="shared" si="127"/>
        <v>n.d.</v>
      </c>
      <c r="AP133" s="17" t="str">
        <f t="shared" si="128"/>
        <v>n.d.</v>
      </c>
      <c r="AQ133" s="17" t="str">
        <f t="shared" si="129"/>
        <v>n.d.</v>
      </c>
      <c r="AR133" s="22">
        <f t="shared" si="130"/>
      </c>
    </row>
    <row r="134" spans="2:44" ht="12.75">
      <c r="B134" s="15"/>
      <c r="C134" s="36" t="s">
        <v>688</v>
      </c>
      <c r="D134" s="37" t="s">
        <v>182</v>
      </c>
      <c r="E134" s="6" t="s">
        <v>250</v>
      </c>
      <c r="F134" s="6">
        <v>265</v>
      </c>
      <c r="G134" s="17">
        <v>87.68939393939394</v>
      </c>
      <c r="H134" s="17">
        <v>4.166666666666665</v>
      </c>
      <c r="I134" s="17">
        <v>4.261363636363635</v>
      </c>
      <c r="J134" s="17">
        <v>0</v>
      </c>
      <c r="K134" s="17">
        <v>0</v>
      </c>
      <c r="L134" s="17">
        <v>1.9886363636363633</v>
      </c>
      <c r="M134" s="7">
        <v>0.28409090909090906</v>
      </c>
      <c r="N134" s="7">
        <v>0.18939393939393936</v>
      </c>
      <c r="O134" s="17">
        <v>0</v>
      </c>
      <c r="P134" s="17">
        <v>0</v>
      </c>
      <c r="Q134" s="17">
        <v>0</v>
      </c>
      <c r="R134" s="7">
        <v>0</v>
      </c>
      <c r="S134" s="7">
        <v>0</v>
      </c>
      <c r="T134" s="7">
        <v>0.09469696969696968</v>
      </c>
      <c r="U134" s="7">
        <v>0.28409090909090906</v>
      </c>
      <c r="V134" s="30">
        <v>1.0416666666666665</v>
      </c>
      <c r="W134" s="22">
        <f t="shared" si="113"/>
        <v>100</v>
      </c>
      <c r="X134" s="17" t="s">
        <v>69</v>
      </c>
      <c r="Y134" s="17" t="s">
        <v>69</v>
      </c>
      <c r="Z134" s="23">
        <v>14.606741573033707</v>
      </c>
      <c r="AA134" s="17">
        <f t="shared" si="114"/>
        <v>50.56179775280898</v>
      </c>
      <c r="AB134" s="33"/>
      <c r="AC134" s="17">
        <f t="shared" si="115"/>
        <v>88.8675623800384</v>
      </c>
      <c r="AD134" s="17">
        <f t="shared" si="116"/>
        <v>8.541266794625718</v>
      </c>
      <c r="AE134" s="17">
        <f t="shared" si="117"/>
        <v>2.591170825335892</v>
      </c>
      <c r="AF134" s="22">
        <f t="shared" si="118"/>
        <v>100</v>
      </c>
      <c r="AG134" s="17" t="str">
        <f t="shared" si="119"/>
        <v>n.d.</v>
      </c>
      <c r="AH134" s="17" t="str">
        <f t="shared" si="120"/>
        <v>n.d.</v>
      </c>
      <c r="AI134" s="17" t="str">
        <f t="shared" si="121"/>
        <v>n.d.</v>
      </c>
      <c r="AJ134" s="22">
        <f t="shared" si="122"/>
      </c>
      <c r="AK134" s="17" t="str">
        <f t="shared" si="123"/>
        <v>n.d.</v>
      </c>
      <c r="AL134" s="17" t="str">
        <f t="shared" si="124"/>
        <v>n.d.</v>
      </c>
      <c r="AM134" s="17" t="str">
        <f t="shared" si="125"/>
        <v>n.d.</v>
      </c>
      <c r="AN134" s="22">
        <f t="shared" si="126"/>
      </c>
      <c r="AO134" s="17" t="str">
        <f t="shared" si="127"/>
        <v>n.d.</v>
      </c>
      <c r="AP134" s="17" t="str">
        <f t="shared" si="128"/>
        <v>n.d.</v>
      </c>
      <c r="AQ134" s="17" t="str">
        <f t="shared" si="129"/>
        <v>n.d.</v>
      </c>
      <c r="AR134" s="22">
        <f t="shared" si="130"/>
      </c>
    </row>
    <row r="135" spans="2:44" ht="12.75">
      <c r="B135" s="15"/>
      <c r="C135" s="36" t="s">
        <v>184</v>
      </c>
      <c r="D135" s="37" t="s">
        <v>183</v>
      </c>
      <c r="E135" s="6" t="s">
        <v>249</v>
      </c>
      <c r="F135" s="6">
        <v>280</v>
      </c>
      <c r="G135" s="17">
        <v>95.16129032258065</v>
      </c>
      <c r="H135" s="17">
        <v>2.956989247311828</v>
      </c>
      <c r="I135" s="17">
        <v>1.6129032258064515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  <c r="O135" s="17">
        <v>0</v>
      </c>
      <c r="P135" s="17">
        <v>0</v>
      </c>
      <c r="Q135" s="17">
        <v>0</v>
      </c>
      <c r="R135" s="7">
        <v>0</v>
      </c>
      <c r="S135" s="7">
        <v>0</v>
      </c>
      <c r="T135" s="17">
        <v>0</v>
      </c>
      <c r="U135" s="17">
        <v>0</v>
      </c>
      <c r="V135" s="30">
        <v>0.2688172043010753</v>
      </c>
      <c r="W135" s="22">
        <f t="shared" si="113"/>
        <v>100</v>
      </c>
      <c r="X135" s="17" t="s">
        <v>69</v>
      </c>
      <c r="Y135" s="17" t="s">
        <v>69</v>
      </c>
      <c r="Z135" s="23">
        <v>23.52941176470588</v>
      </c>
      <c r="AA135" s="17">
        <f t="shared" si="114"/>
        <v>35.29411764705882</v>
      </c>
      <c r="AB135" s="33"/>
      <c r="AC135" s="17">
        <f t="shared" si="115"/>
        <v>95.41778975741241</v>
      </c>
      <c r="AD135" s="17">
        <f t="shared" si="116"/>
        <v>4.5822102425876015</v>
      </c>
      <c r="AE135" s="17">
        <f t="shared" si="117"/>
        <v>0</v>
      </c>
      <c r="AF135" s="22">
        <f t="shared" si="118"/>
        <v>100.00000000000001</v>
      </c>
      <c r="AG135" s="17" t="str">
        <f t="shared" si="119"/>
        <v>n.d.</v>
      </c>
      <c r="AH135" s="17" t="str">
        <f t="shared" si="120"/>
        <v>n.d.</v>
      </c>
      <c r="AI135" s="17" t="str">
        <f t="shared" si="121"/>
        <v>n.d.</v>
      </c>
      <c r="AJ135" s="22">
        <f t="shared" si="122"/>
      </c>
      <c r="AK135" s="17" t="str">
        <f t="shared" si="123"/>
        <v>n.d.</v>
      </c>
      <c r="AL135" s="17" t="str">
        <f t="shared" si="124"/>
        <v>n.d.</v>
      </c>
      <c r="AM135" s="17" t="str">
        <f t="shared" si="125"/>
        <v>n.d.</v>
      </c>
      <c r="AN135" s="22">
        <f t="shared" si="126"/>
      </c>
      <c r="AO135" s="17" t="str">
        <f t="shared" si="127"/>
        <v>n.d.</v>
      </c>
      <c r="AP135" s="17" t="str">
        <f t="shared" si="128"/>
        <v>n.d.</v>
      </c>
      <c r="AQ135" s="17" t="str">
        <f t="shared" si="129"/>
        <v>n.d.</v>
      </c>
      <c r="AR135" s="22">
        <f t="shared" si="130"/>
      </c>
    </row>
    <row r="136" spans="2:44" ht="12.75">
      <c r="B136" s="15"/>
      <c r="C136" s="36" t="s">
        <v>186</v>
      </c>
      <c r="D136" s="37" t="s">
        <v>185</v>
      </c>
      <c r="E136" s="6" t="s">
        <v>249</v>
      </c>
      <c r="F136" s="6">
        <v>265</v>
      </c>
      <c r="G136" s="17">
        <v>80.42895442359249</v>
      </c>
      <c r="H136" s="17">
        <v>4.557640750670242</v>
      </c>
      <c r="I136" s="17">
        <v>4.557640750670242</v>
      </c>
      <c r="J136" s="17">
        <v>0</v>
      </c>
      <c r="K136" s="17">
        <v>0</v>
      </c>
      <c r="L136" s="17">
        <v>2.680965147453083</v>
      </c>
      <c r="M136" s="17">
        <v>0</v>
      </c>
      <c r="N136" s="7">
        <v>0.5361930294906166</v>
      </c>
      <c r="O136" s="7">
        <v>0.2680965147453083</v>
      </c>
      <c r="P136" s="17">
        <v>0.8042895442359249</v>
      </c>
      <c r="Q136" s="7">
        <v>0.2680965147453083</v>
      </c>
      <c r="R136" s="7">
        <v>0.5361930294906166</v>
      </c>
      <c r="S136" s="7">
        <v>0.2680965147453083</v>
      </c>
      <c r="T136" s="17">
        <v>0</v>
      </c>
      <c r="U136" s="17">
        <v>0</v>
      </c>
      <c r="V136" s="30">
        <v>5.093833780160858</v>
      </c>
      <c r="W136" s="22">
        <f t="shared" si="113"/>
        <v>100.00000000000001</v>
      </c>
      <c r="X136" s="17">
        <v>275</v>
      </c>
      <c r="Y136" s="17">
        <v>220</v>
      </c>
      <c r="Z136" s="23">
        <v>17.647058823529413</v>
      </c>
      <c r="AA136" s="17">
        <f t="shared" si="114"/>
        <v>50</v>
      </c>
      <c r="AB136" s="33"/>
      <c r="AC136" s="17">
        <f t="shared" si="115"/>
        <v>84.74576271186439</v>
      </c>
      <c r="AD136" s="17">
        <f t="shared" si="116"/>
        <v>9.6045197740113</v>
      </c>
      <c r="AE136" s="17">
        <f t="shared" si="117"/>
        <v>5.649717514124294</v>
      </c>
      <c r="AF136" s="22">
        <f t="shared" si="118"/>
        <v>99.99999999999997</v>
      </c>
      <c r="AG136" s="17">
        <f t="shared" si="119"/>
        <v>24.999999999999996</v>
      </c>
      <c r="AH136" s="17">
        <f t="shared" si="120"/>
        <v>2.5</v>
      </c>
      <c r="AI136" s="17">
        <f t="shared" si="121"/>
        <v>72.49999999999999</v>
      </c>
      <c r="AJ136" s="22">
        <f t="shared" si="122"/>
        <v>99.99999999999999</v>
      </c>
      <c r="AK136" s="17">
        <f t="shared" si="123"/>
        <v>10</v>
      </c>
      <c r="AL136" s="17">
        <f t="shared" si="124"/>
        <v>59.999999999999986</v>
      </c>
      <c r="AM136" s="17">
        <f t="shared" si="125"/>
        <v>30</v>
      </c>
      <c r="AN136" s="22">
        <f t="shared" si="126"/>
        <v>99.99999999999999</v>
      </c>
      <c r="AO136" s="17">
        <f t="shared" si="127"/>
        <v>76.92307692307692</v>
      </c>
      <c r="AP136" s="17">
        <f t="shared" si="128"/>
        <v>7.6923076923076925</v>
      </c>
      <c r="AQ136" s="17">
        <f t="shared" si="129"/>
        <v>15.384615384615385</v>
      </c>
      <c r="AR136" s="22">
        <f t="shared" si="130"/>
        <v>100</v>
      </c>
    </row>
    <row r="137" spans="2:44" ht="12.75">
      <c r="B137" s="15"/>
      <c r="C137" s="36" t="s">
        <v>689</v>
      </c>
      <c r="D137" s="37" t="s">
        <v>187</v>
      </c>
      <c r="E137" s="6" t="s">
        <v>250</v>
      </c>
      <c r="F137" s="6">
        <v>245</v>
      </c>
      <c r="G137" s="17">
        <v>94.44444444444444</v>
      </c>
      <c r="H137" s="17">
        <v>2.2222222222222223</v>
      </c>
      <c r="I137" s="17">
        <v>2.5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  <c r="O137" s="17">
        <v>0</v>
      </c>
      <c r="P137" s="17">
        <v>0</v>
      </c>
      <c r="Q137" s="7">
        <v>0</v>
      </c>
      <c r="R137" s="7">
        <v>0</v>
      </c>
      <c r="S137" s="7">
        <v>0</v>
      </c>
      <c r="T137" s="17">
        <v>0</v>
      </c>
      <c r="U137" s="17">
        <v>0</v>
      </c>
      <c r="V137" s="30">
        <v>0.8333333333333334</v>
      </c>
      <c r="W137" s="22">
        <f t="shared" si="113"/>
        <v>100</v>
      </c>
      <c r="X137" s="17" t="s">
        <v>69</v>
      </c>
      <c r="Y137" s="17" t="s">
        <v>69</v>
      </c>
      <c r="Z137" s="23">
        <v>17.647058823529413</v>
      </c>
      <c r="AA137" s="17">
        <f t="shared" si="114"/>
        <v>52.94117647058824</v>
      </c>
      <c r="AB137" s="33"/>
      <c r="AC137" s="17">
        <f t="shared" si="115"/>
        <v>95.23809523809523</v>
      </c>
      <c r="AD137" s="17">
        <f t="shared" si="116"/>
        <v>4.761904761904762</v>
      </c>
      <c r="AE137" s="17">
        <f t="shared" si="117"/>
        <v>0</v>
      </c>
      <c r="AF137" s="22">
        <f t="shared" si="118"/>
        <v>99.99999999999999</v>
      </c>
      <c r="AG137" s="17" t="str">
        <f t="shared" si="119"/>
        <v>n.d.</v>
      </c>
      <c r="AH137" s="17" t="str">
        <f t="shared" si="120"/>
        <v>n.d.</v>
      </c>
      <c r="AI137" s="17" t="str">
        <f t="shared" si="121"/>
        <v>n.d.</v>
      </c>
      <c r="AJ137" s="22">
        <f t="shared" si="122"/>
      </c>
      <c r="AK137" s="17" t="str">
        <f t="shared" si="123"/>
        <v>n.d.</v>
      </c>
      <c r="AL137" s="17" t="str">
        <f t="shared" si="124"/>
        <v>n.d.</v>
      </c>
      <c r="AM137" s="17" t="str">
        <f t="shared" si="125"/>
        <v>n.d.</v>
      </c>
      <c r="AN137" s="22">
        <f t="shared" si="126"/>
      </c>
      <c r="AO137" s="17" t="str">
        <f t="shared" si="127"/>
        <v>n.d.</v>
      </c>
      <c r="AP137" s="17" t="str">
        <f t="shared" si="128"/>
        <v>n.d.</v>
      </c>
      <c r="AQ137" s="17" t="str">
        <f t="shared" si="129"/>
        <v>n.d.</v>
      </c>
      <c r="AR137" s="22">
        <f t="shared" si="130"/>
      </c>
    </row>
    <row r="138" spans="2:44" ht="12.75">
      <c r="B138" s="15"/>
      <c r="C138" s="36" t="s">
        <v>189</v>
      </c>
      <c r="D138" s="37" t="s">
        <v>188</v>
      </c>
      <c r="E138" s="6" t="s">
        <v>249</v>
      </c>
      <c r="F138" s="6">
        <v>290</v>
      </c>
      <c r="G138" s="17">
        <v>84.78260869565217</v>
      </c>
      <c r="H138" s="17">
        <v>6.25</v>
      </c>
      <c r="I138" s="17">
        <v>3.804347826086957</v>
      </c>
      <c r="J138" s="17">
        <v>0</v>
      </c>
      <c r="K138" s="17">
        <v>0</v>
      </c>
      <c r="L138" s="17">
        <v>2.4456521739130435</v>
      </c>
      <c r="M138" s="17">
        <v>0</v>
      </c>
      <c r="N138" s="17">
        <v>0</v>
      </c>
      <c r="O138" s="17">
        <v>0</v>
      </c>
      <c r="P138" s="17">
        <v>0</v>
      </c>
      <c r="Q138" s="7">
        <v>0.2717391304347826</v>
      </c>
      <c r="R138" s="7">
        <v>0</v>
      </c>
      <c r="S138" s="7">
        <v>0.2717391304347826</v>
      </c>
      <c r="T138" s="17">
        <v>0</v>
      </c>
      <c r="U138" s="17">
        <v>0</v>
      </c>
      <c r="V138" s="30">
        <v>2.1739130434782608</v>
      </c>
      <c r="W138" s="22">
        <f t="shared" si="113"/>
        <v>100</v>
      </c>
      <c r="X138" s="17" t="s">
        <v>69</v>
      </c>
      <c r="Y138" s="17" t="s">
        <v>69</v>
      </c>
      <c r="Z138" s="23">
        <v>16.216216216216218</v>
      </c>
      <c r="AA138" s="17">
        <f t="shared" si="114"/>
        <v>37.83783783783784</v>
      </c>
      <c r="AB138" s="33"/>
      <c r="AC138" s="17">
        <f t="shared" si="115"/>
        <v>86.66666666666667</v>
      </c>
      <c r="AD138" s="17">
        <f t="shared" si="116"/>
        <v>10.277777777777779</v>
      </c>
      <c r="AE138" s="17">
        <f t="shared" si="117"/>
        <v>3.055555555555556</v>
      </c>
      <c r="AF138" s="22">
        <f t="shared" si="118"/>
        <v>100.00000000000001</v>
      </c>
      <c r="AG138" s="17">
        <f t="shared" si="119"/>
        <v>13.636363636363635</v>
      </c>
      <c r="AH138" s="17">
        <f t="shared" si="120"/>
        <v>4.545454545454545</v>
      </c>
      <c r="AI138" s="17">
        <f t="shared" si="121"/>
        <v>81.81818181818181</v>
      </c>
      <c r="AJ138" s="22">
        <f t="shared" si="122"/>
        <v>100</v>
      </c>
      <c r="AK138" s="17">
        <f t="shared" si="123"/>
        <v>18.18181818181818</v>
      </c>
      <c r="AL138" s="17">
        <f t="shared" si="124"/>
        <v>81.81818181818181</v>
      </c>
      <c r="AM138" s="17">
        <f t="shared" si="125"/>
        <v>0</v>
      </c>
      <c r="AN138" s="22">
        <f t="shared" si="126"/>
        <v>100</v>
      </c>
      <c r="AO138" s="17" t="str">
        <f t="shared" si="127"/>
        <v>n.d.</v>
      </c>
      <c r="AP138" s="17" t="str">
        <f t="shared" si="128"/>
        <v>n.d.</v>
      </c>
      <c r="AQ138" s="17" t="str">
        <f t="shared" si="129"/>
        <v>n.d.</v>
      </c>
      <c r="AR138" s="22">
        <f t="shared" si="130"/>
      </c>
    </row>
    <row r="139" spans="2:44" ht="12.75">
      <c r="B139" s="15"/>
      <c r="C139" s="36" t="s">
        <v>259</v>
      </c>
      <c r="D139" s="37" t="s">
        <v>190</v>
      </c>
      <c r="E139" s="6" t="s">
        <v>249</v>
      </c>
      <c r="F139" s="6">
        <v>260</v>
      </c>
      <c r="G139" s="17">
        <v>89.70189701897019</v>
      </c>
      <c r="H139" s="17">
        <v>3.7940379403794036</v>
      </c>
      <c r="I139" s="17">
        <v>4.878048780487805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  <c r="O139" s="7">
        <v>0.5420054200542005</v>
      </c>
      <c r="P139" s="7">
        <v>0.27100271002710025</v>
      </c>
      <c r="Q139" s="7">
        <v>0</v>
      </c>
      <c r="R139" s="7">
        <v>0</v>
      </c>
      <c r="S139" s="7">
        <v>0</v>
      </c>
      <c r="T139" s="17">
        <v>0</v>
      </c>
      <c r="U139" s="17">
        <v>0</v>
      </c>
      <c r="V139" s="30">
        <v>0.8130081300813009</v>
      </c>
      <c r="W139" s="22">
        <f t="shared" si="113"/>
        <v>99.99999999999999</v>
      </c>
      <c r="X139" s="17" t="s">
        <v>69</v>
      </c>
      <c r="Y139" s="17">
        <v>25</v>
      </c>
      <c r="Z139" s="23">
        <v>16.129032258064516</v>
      </c>
      <c r="AA139" s="17">
        <f t="shared" si="114"/>
        <v>56.25</v>
      </c>
      <c r="AB139" s="33"/>
      <c r="AC139" s="17">
        <f t="shared" si="115"/>
        <v>90.43715846994537</v>
      </c>
      <c r="AD139" s="17">
        <f t="shared" si="116"/>
        <v>8.743169398907105</v>
      </c>
      <c r="AE139" s="17">
        <f t="shared" si="117"/>
        <v>0.819672131147541</v>
      </c>
      <c r="AF139" s="22">
        <f t="shared" si="118"/>
        <v>100.00000000000001</v>
      </c>
      <c r="AG139" s="17" t="str">
        <f t="shared" si="119"/>
        <v>n.d.</v>
      </c>
      <c r="AH139" s="17" t="str">
        <f t="shared" si="120"/>
        <v>n.d.</v>
      </c>
      <c r="AI139" s="17" t="str">
        <f t="shared" si="121"/>
        <v>n.d.</v>
      </c>
      <c r="AJ139" s="22">
        <f t="shared" si="122"/>
      </c>
      <c r="AK139" s="17" t="str">
        <f t="shared" si="123"/>
        <v>n.d.</v>
      </c>
      <c r="AL139" s="17" t="str">
        <f t="shared" si="124"/>
        <v>n.d.</v>
      </c>
      <c r="AM139" s="17" t="str">
        <f t="shared" si="125"/>
        <v>n.d.</v>
      </c>
      <c r="AN139" s="22">
        <f t="shared" si="126"/>
      </c>
      <c r="AO139" s="17" t="str">
        <f t="shared" si="127"/>
        <v>n.d.</v>
      </c>
      <c r="AP139" s="17" t="str">
        <f t="shared" si="128"/>
        <v>n.d.</v>
      </c>
      <c r="AQ139" s="17" t="str">
        <f t="shared" si="129"/>
        <v>n.d.</v>
      </c>
      <c r="AR139" s="22">
        <f t="shared" si="130"/>
      </c>
    </row>
    <row r="140" spans="2:44" ht="12.75">
      <c r="B140" s="15"/>
      <c r="C140" s="36" t="s">
        <v>260</v>
      </c>
      <c r="D140" s="37" t="s">
        <v>191</v>
      </c>
      <c r="E140" s="6" t="s">
        <v>250</v>
      </c>
      <c r="F140" s="6">
        <v>325</v>
      </c>
      <c r="G140" s="17">
        <v>85.34080298786179</v>
      </c>
      <c r="H140" s="17">
        <v>4.108309990662932</v>
      </c>
      <c r="I140" s="17">
        <v>6.349206349206351</v>
      </c>
      <c r="J140" s="17">
        <v>0</v>
      </c>
      <c r="K140" s="17">
        <v>0</v>
      </c>
      <c r="L140" s="17">
        <v>1.6257483385511067</v>
      </c>
      <c r="M140" s="7">
        <v>0.10160927115944417</v>
      </c>
      <c r="N140" s="7">
        <v>0.4668534080298786</v>
      </c>
      <c r="O140" s="7">
        <v>0.1400560224089636</v>
      </c>
      <c r="P140" s="17">
        <v>0</v>
      </c>
      <c r="Q140" s="17">
        <v>0</v>
      </c>
      <c r="R140" s="17">
        <v>0</v>
      </c>
      <c r="S140" s="17">
        <v>0</v>
      </c>
      <c r="T140" s="7">
        <v>0.09337068160597571</v>
      </c>
      <c r="U140" s="7">
        <v>0.18674136321195142</v>
      </c>
      <c r="V140" s="30">
        <v>1.5873015873015874</v>
      </c>
      <c r="W140" s="22">
        <f t="shared" si="113"/>
        <v>99.99999999999999</v>
      </c>
      <c r="X140" s="17" t="s">
        <v>69</v>
      </c>
      <c r="Y140" s="17" t="s">
        <v>69</v>
      </c>
      <c r="Z140" s="23">
        <v>17.27272727272727</v>
      </c>
      <c r="AA140" s="17">
        <f t="shared" si="114"/>
        <v>60.71428571428572</v>
      </c>
      <c r="AB140" s="33"/>
      <c r="AC140" s="17">
        <f t="shared" si="115"/>
        <v>86.88212927756652</v>
      </c>
      <c r="AD140" s="17">
        <f t="shared" si="116"/>
        <v>10.646387832699622</v>
      </c>
      <c r="AE140" s="17">
        <f t="shared" si="117"/>
        <v>2.4714828897338403</v>
      </c>
      <c r="AF140" s="22">
        <f t="shared" si="118"/>
        <v>99.99999999999997</v>
      </c>
      <c r="AG140" s="17" t="str">
        <f t="shared" si="119"/>
        <v>n.d.</v>
      </c>
      <c r="AH140" s="17" t="str">
        <f t="shared" si="120"/>
        <v>n.d.</v>
      </c>
      <c r="AI140" s="17" t="str">
        <f t="shared" si="121"/>
        <v>n.d.</v>
      </c>
      <c r="AJ140" s="22">
        <f t="shared" si="122"/>
      </c>
      <c r="AK140" s="17" t="str">
        <f t="shared" si="123"/>
        <v>n.d.</v>
      </c>
      <c r="AL140" s="17" t="str">
        <f t="shared" si="124"/>
        <v>n.d.</v>
      </c>
      <c r="AM140" s="17" t="str">
        <f t="shared" si="125"/>
        <v>n.d.</v>
      </c>
      <c r="AN140" s="22">
        <f t="shared" si="126"/>
      </c>
      <c r="AO140" s="17" t="str">
        <f t="shared" si="127"/>
        <v>n.d.</v>
      </c>
      <c r="AP140" s="17" t="str">
        <f t="shared" si="128"/>
        <v>n.d.</v>
      </c>
      <c r="AQ140" s="17" t="str">
        <f t="shared" si="129"/>
        <v>n.d.</v>
      </c>
      <c r="AR140" s="22">
        <f t="shared" si="130"/>
      </c>
    </row>
    <row r="141" spans="2:44" ht="12.75">
      <c r="B141" s="15"/>
      <c r="C141" s="36" t="s">
        <v>690</v>
      </c>
      <c r="D141" s="37" t="s">
        <v>192</v>
      </c>
      <c r="E141" s="6" t="s">
        <v>249</v>
      </c>
      <c r="F141" s="6">
        <v>270</v>
      </c>
      <c r="G141" s="17">
        <v>82.01438848920863</v>
      </c>
      <c r="H141" s="17">
        <v>3.597122302158273</v>
      </c>
      <c r="I141" s="17">
        <v>3.597122302158273</v>
      </c>
      <c r="J141" s="17">
        <v>0</v>
      </c>
      <c r="K141" s="17">
        <v>0</v>
      </c>
      <c r="L141" s="17">
        <v>2.877697841726619</v>
      </c>
      <c r="M141" s="17">
        <v>0</v>
      </c>
      <c r="N141" s="17">
        <v>0</v>
      </c>
      <c r="O141" s="17">
        <v>0</v>
      </c>
      <c r="P141" s="17">
        <v>0</v>
      </c>
      <c r="Q141" s="17">
        <v>1.4388489208633095</v>
      </c>
      <c r="R141" s="17">
        <v>0</v>
      </c>
      <c r="S141" s="17">
        <v>0.7194244604316548</v>
      </c>
      <c r="T141" s="17">
        <v>0</v>
      </c>
      <c r="U141" s="17">
        <v>0</v>
      </c>
      <c r="V141" s="30">
        <v>5.755395683453237</v>
      </c>
      <c r="W141" s="22">
        <f t="shared" si="113"/>
        <v>99.99999999999997</v>
      </c>
      <c r="X141" s="17" t="s">
        <v>69</v>
      </c>
      <c r="Y141" s="17" t="s">
        <v>69</v>
      </c>
      <c r="Z141" s="23">
        <v>10</v>
      </c>
      <c r="AA141" s="17">
        <f t="shared" si="114"/>
        <v>50</v>
      </c>
      <c r="AB141" s="33"/>
      <c r="AC141" s="17">
        <f t="shared" si="115"/>
        <v>87.02290076335879</v>
      </c>
      <c r="AD141" s="17">
        <f t="shared" si="116"/>
        <v>7.633587786259543</v>
      </c>
      <c r="AE141" s="17">
        <f t="shared" si="117"/>
        <v>5.343511450381682</v>
      </c>
      <c r="AF141" s="22">
        <f t="shared" si="118"/>
        <v>100.00000000000001</v>
      </c>
      <c r="AG141" s="17">
        <f t="shared" si="119"/>
        <v>28.57142857142857</v>
      </c>
      <c r="AH141" s="17">
        <f t="shared" si="120"/>
        <v>14.285714285714285</v>
      </c>
      <c r="AI141" s="17">
        <f t="shared" si="121"/>
        <v>57.14285714285714</v>
      </c>
      <c r="AJ141" s="22">
        <f t="shared" si="122"/>
        <v>100</v>
      </c>
      <c r="AK141" s="17">
        <f t="shared" si="123"/>
        <v>42.85714285714286</v>
      </c>
      <c r="AL141" s="17">
        <f t="shared" si="124"/>
        <v>57.14285714285714</v>
      </c>
      <c r="AM141" s="17">
        <f t="shared" si="125"/>
        <v>0</v>
      </c>
      <c r="AN141" s="22">
        <f t="shared" si="126"/>
        <v>100</v>
      </c>
      <c r="AO141" s="17" t="str">
        <f t="shared" si="127"/>
        <v>n.d.</v>
      </c>
      <c r="AP141" s="17" t="str">
        <f t="shared" si="128"/>
        <v>n.d.</v>
      </c>
      <c r="AQ141" s="17" t="str">
        <f t="shared" si="129"/>
        <v>n.d.</v>
      </c>
      <c r="AR141" s="22">
        <f t="shared" si="130"/>
      </c>
    </row>
    <row r="142" spans="2:44" ht="12.75">
      <c r="B142" s="24" t="s">
        <v>308</v>
      </c>
      <c r="C142" s="36"/>
      <c r="D142" s="37"/>
      <c r="E142" s="6"/>
      <c r="F142" s="6"/>
      <c r="G142" s="17"/>
      <c r="H142" s="17"/>
      <c r="I142" s="17"/>
      <c r="J142" s="17"/>
      <c r="K142" s="17"/>
      <c r="L142" s="17"/>
      <c r="M142" s="7"/>
      <c r="N142" s="7"/>
      <c r="O142" s="7"/>
      <c r="P142" s="7"/>
      <c r="Q142" s="7"/>
      <c r="R142" s="7"/>
      <c r="S142" s="7"/>
      <c r="T142" s="7"/>
      <c r="U142" s="7"/>
      <c r="V142" s="30"/>
      <c r="W142" s="22"/>
      <c r="X142" s="17"/>
      <c r="Y142" s="17"/>
      <c r="Z142" s="23"/>
      <c r="AA142" s="17"/>
      <c r="AB142" s="33"/>
      <c r="AC142" s="17"/>
      <c r="AD142" s="17"/>
      <c r="AE142" s="17"/>
      <c r="AF142" s="22"/>
      <c r="AG142" s="17"/>
      <c r="AH142" s="17"/>
      <c r="AI142" s="17"/>
      <c r="AJ142" s="22"/>
      <c r="AK142" s="17"/>
      <c r="AL142" s="17"/>
      <c r="AM142" s="17"/>
      <c r="AN142" s="22"/>
      <c r="AO142" s="17"/>
      <c r="AP142" s="17"/>
      <c r="AQ142" s="17"/>
      <c r="AR142" s="22">
        <f t="shared" si="112"/>
      </c>
    </row>
    <row r="143" spans="2:44" ht="12.75">
      <c r="B143" s="36" t="s">
        <v>309</v>
      </c>
      <c r="C143" s="36" t="s">
        <v>282</v>
      </c>
      <c r="D143" s="37" t="s">
        <v>240</v>
      </c>
      <c r="E143" s="6" t="s">
        <v>250</v>
      </c>
      <c r="F143" s="6">
        <v>700</v>
      </c>
      <c r="G143" s="17">
        <v>94.0677966101695</v>
      </c>
      <c r="H143" s="17">
        <v>1.977401129943503</v>
      </c>
      <c r="I143" s="17">
        <v>3.389830508474576</v>
      </c>
      <c r="J143" s="17">
        <v>0</v>
      </c>
      <c r="K143" s="17">
        <v>0</v>
      </c>
      <c r="L143" s="17">
        <v>0</v>
      </c>
      <c r="M143" s="7">
        <v>0.2824858757062147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30">
        <v>0.2824858757062147</v>
      </c>
      <c r="W143" s="22">
        <v>100</v>
      </c>
      <c r="X143" s="17">
        <v>0</v>
      </c>
      <c r="Y143" s="17">
        <v>0</v>
      </c>
      <c r="Z143" s="23">
        <v>23.52941176470588</v>
      </c>
      <c r="AA143" s="17">
        <v>63.1578947368421</v>
      </c>
      <c r="AB143" s="33"/>
      <c r="AC143" s="17">
        <v>94.3342776203966</v>
      </c>
      <c r="AD143" s="17">
        <v>5.38243626062323</v>
      </c>
      <c r="AE143" s="17">
        <v>0.28328611898017</v>
      </c>
      <c r="AF143" s="22">
        <v>100.00000000000001</v>
      </c>
      <c r="AG143" s="17" t="s">
        <v>69</v>
      </c>
      <c r="AH143" s="17" t="s">
        <v>69</v>
      </c>
      <c r="AI143" s="17" t="s">
        <v>69</v>
      </c>
      <c r="AJ143" s="22" t="s">
        <v>241</v>
      </c>
      <c r="AK143" s="17" t="s">
        <v>69</v>
      </c>
      <c r="AL143" s="17" t="s">
        <v>69</v>
      </c>
      <c r="AM143" s="17" t="s">
        <v>69</v>
      </c>
      <c r="AN143" s="22" t="s">
        <v>241</v>
      </c>
      <c r="AO143" s="17" t="str">
        <f>IF(SUM($L143:$O143)&gt;3,SUM(L143:M143)/SUM($L143:$O143)*100,"n.d.")</f>
        <v>n.d.</v>
      </c>
      <c r="AP143" s="17" t="str">
        <f>IF(SUM($L143:$O143)&gt;3,O143/SUM($L143:$O143)*100,"n.d.")</f>
        <v>n.d.</v>
      </c>
      <c r="AQ143" s="17" t="str">
        <f>IF(SUM($L143:$O143)&gt;3,N143/SUM($L143:$O143)*100,"n.d.")</f>
        <v>n.d.</v>
      </c>
      <c r="AR143" s="22">
        <f t="shared" si="112"/>
      </c>
    </row>
    <row r="144" spans="2:44" ht="12.75">
      <c r="B144" s="24" t="s">
        <v>542</v>
      </c>
      <c r="C144" s="36"/>
      <c r="D144" s="37"/>
      <c r="E144" s="6"/>
      <c r="F144" s="6"/>
      <c r="G144" s="1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30"/>
      <c r="W144" s="22"/>
      <c r="X144" s="17"/>
      <c r="Y144" s="17"/>
      <c r="Z144" s="23"/>
      <c r="AA144" s="17"/>
      <c r="AB144" s="33"/>
      <c r="AC144" s="17"/>
      <c r="AD144" s="17"/>
      <c r="AE144" s="17"/>
      <c r="AF144" s="22"/>
      <c r="AG144" s="17"/>
      <c r="AH144" s="17"/>
      <c r="AI144" s="17"/>
      <c r="AJ144" s="22"/>
      <c r="AK144" s="17"/>
      <c r="AL144" s="17"/>
      <c r="AM144" s="17"/>
      <c r="AN144" s="22"/>
      <c r="AO144" s="17"/>
      <c r="AP144" s="17"/>
      <c r="AQ144" s="17"/>
      <c r="AR144" s="22">
        <f aca="true" t="shared" si="131" ref="AR144:AR150">IF(SUM(AO144:AQ144)=100,SUM(AO144:AQ144),"")</f>
      </c>
    </row>
    <row r="145" spans="2:44" s="15" customFormat="1" ht="12.75">
      <c r="B145" s="36" t="s">
        <v>225</v>
      </c>
      <c r="C145" s="36" t="s">
        <v>149</v>
      </c>
      <c r="D145" s="37" t="s">
        <v>226</v>
      </c>
      <c r="E145" s="6" t="s">
        <v>249</v>
      </c>
      <c r="F145" s="6">
        <v>2500</v>
      </c>
      <c r="G145" s="17">
        <v>3.1746031746031744</v>
      </c>
      <c r="H145" s="17">
        <v>0</v>
      </c>
      <c r="I145" s="17">
        <v>0</v>
      </c>
      <c r="J145" s="17">
        <v>0</v>
      </c>
      <c r="K145" s="17">
        <v>1.5873015873015872</v>
      </c>
      <c r="L145" s="17">
        <v>10.317460317460316</v>
      </c>
      <c r="M145" s="17">
        <v>0</v>
      </c>
      <c r="N145" s="17">
        <v>69.84126984126983</v>
      </c>
      <c r="O145" s="17">
        <v>13.492063492063492</v>
      </c>
      <c r="P145" s="17">
        <v>0</v>
      </c>
      <c r="Q145" s="17">
        <v>1.5873015873015872</v>
      </c>
      <c r="R145" s="17">
        <v>0</v>
      </c>
      <c r="S145" s="17">
        <v>0</v>
      </c>
      <c r="T145" s="17">
        <v>0</v>
      </c>
      <c r="U145" s="17">
        <v>0</v>
      </c>
      <c r="V145" s="20">
        <v>0</v>
      </c>
      <c r="W145" s="22">
        <f aca="true" t="shared" si="132" ref="W145:W150">SUM(G145:V145)</f>
        <v>99.99999999999999</v>
      </c>
      <c r="X145" s="17" t="s">
        <v>69</v>
      </c>
      <c r="Y145" s="17">
        <v>8.695652173913043</v>
      </c>
      <c r="Z145" s="23" t="s">
        <v>69</v>
      </c>
      <c r="AA145" s="17" t="str">
        <f>IF(H145+I145&gt;3,I145/(H145+I145)*100,"n.d.")</f>
        <v>n.d.</v>
      </c>
      <c r="AB145" s="33"/>
      <c r="AC145" s="17">
        <f>G145/SUM($G145:$T145)*100</f>
        <v>3.1746031746031753</v>
      </c>
      <c r="AD145" s="17">
        <f>(H145+I145)/SUM($G145:$T145)*100</f>
        <v>0</v>
      </c>
      <c r="AE145" s="17">
        <f>SUM(J145:T145)/SUM($G145:$T145)*100</f>
        <v>96.82539682539682</v>
      </c>
      <c r="AF145" s="22">
        <f aca="true" t="shared" si="133" ref="AF145:AF150">SUM(AC145:AE145)</f>
        <v>100</v>
      </c>
      <c r="AG145" s="17">
        <f>IF(AE145&gt;3,(SUM(R145:S145)+SUM(P145:Q145)/2)/SUM($J145:$S145)*100,"n.d.")</f>
        <v>0.819672131147541</v>
      </c>
      <c r="AH145" s="17">
        <f>IF(AE145&gt;3,(SUM(J145:K145)+Q145/2)/SUM($J145:$S145)*100,"n.d.")</f>
        <v>2.4590163934426235</v>
      </c>
      <c r="AI145" s="17">
        <f>IF(AE145&gt;3,(SUM(L145:O145)+P145/2)/SUM($J145:$S145)*100,"n.d.")</f>
        <v>96.72131147540985</v>
      </c>
      <c r="AJ145" s="22">
        <f aca="true" t="shared" si="134" ref="AJ145:AJ150">IF(SUM(AG145:AI145)=100,SUM(AG145:AI145),"")</f>
        <v>100.00000000000001</v>
      </c>
      <c r="AK145" s="17">
        <f>IF(AE145&gt;3,(SUM(J145:K145,Q145,S145:T145)/SUM($J145:$T145)*100),"n.d.")</f>
        <v>3.278688524590164</v>
      </c>
      <c r="AL145" s="17">
        <f>IF(AE145&gt;3,(SUM(L145:M145,N145)/SUM($J145:$T145)*100),"n.d.")</f>
        <v>82.78688524590164</v>
      </c>
      <c r="AM145" s="17">
        <f>IF(AE145&gt;3,(SUM(O145,P145,R145)/SUM($J145:$T145)*100),"n.d.")</f>
        <v>13.934426229508198</v>
      </c>
      <c r="AN145" s="22">
        <f aca="true" t="shared" si="135" ref="AN145:AN150">IF(SUM(AK145:AM145)=100,SUM(AK145:AM145),"")</f>
        <v>100</v>
      </c>
      <c r="AO145" s="17">
        <f>IF(SUM($L145:$O145)&gt;3,SUM(L145:M145)/SUM($L145:$O145)*100,"n.d.")</f>
        <v>11.016949152542372</v>
      </c>
      <c r="AP145" s="17">
        <f>IF(SUM($L145:$O145)&gt;3,O145/SUM($L145:$O145)*100,"n.d.")</f>
        <v>14.40677966101695</v>
      </c>
      <c r="AQ145" s="17">
        <f>IF(SUM($L145:$O145)&gt;3,N145/SUM($L145:$O145)*100,"n.d.")</f>
        <v>74.57627118644068</v>
      </c>
      <c r="AR145" s="22">
        <f t="shared" si="131"/>
        <v>100</v>
      </c>
    </row>
    <row r="146" spans="2:44" ht="12.75">
      <c r="B146" s="36" t="s">
        <v>132</v>
      </c>
      <c r="C146" s="36" t="s">
        <v>114</v>
      </c>
      <c r="D146" s="37" t="s">
        <v>115</v>
      </c>
      <c r="E146" s="6" t="s">
        <v>249</v>
      </c>
      <c r="F146" s="6">
        <v>170</v>
      </c>
      <c r="G146" s="17">
        <v>41.853035143769965</v>
      </c>
      <c r="H146" s="17">
        <v>9.904153354632587</v>
      </c>
      <c r="I146" s="17">
        <v>5.431309904153355</v>
      </c>
      <c r="J146" s="17">
        <v>0</v>
      </c>
      <c r="K146" s="17">
        <v>0.6389776357827476</v>
      </c>
      <c r="L146" s="17">
        <v>26.517571884984026</v>
      </c>
      <c r="M146" s="17">
        <v>7.667731629392971</v>
      </c>
      <c r="N146" s="17">
        <v>2.2364217252396164</v>
      </c>
      <c r="O146" s="7">
        <v>0.3194888178913738</v>
      </c>
      <c r="P146" s="7">
        <v>0.3194888178913738</v>
      </c>
      <c r="Q146" s="17">
        <v>0</v>
      </c>
      <c r="R146" s="7">
        <v>0.3194888178913738</v>
      </c>
      <c r="S146" s="17">
        <v>0</v>
      </c>
      <c r="T146" s="17">
        <v>1.9169329073482428</v>
      </c>
      <c r="U146" s="17">
        <v>0.6389776357827476</v>
      </c>
      <c r="V146" s="30">
        <v>2.236421725239617</v>
      </c>
      <c r="W146" s="22">
        <f t="shared" si="132"/>
        <v>100</v>
      </c>
      <c r="X146" s="17" t="s">
        <v>69</v>
      </c>
      <c r="Y146" s="17" t="s">
        <v>69</v>
      </c>
      <c r="Z146" s="23">
        <v>12.903225806451612</v>
      </c>
      <c r="AA146" s="17">
        <f>IF(H146+I146&gt;3,I146/(H146+I146)*100,"n.d.")</f>
        <v>35.416666666666664</v>
      </c>
      <c r="AB146" s="33"/>
      <c r="AC146" s="17">
        <f>G146/SUM($G146:$T146)*100</f>
        <v>43.0921052631579</v>
      </c>
      <c r="AD146" s="17">
        <f>(H146+I146)/SUM($G146:$T146)*100</f>
        <v>15.789473684210527</v>
      </c>
      <c r="AE146" s="17">
        <f>SUM(J146:T146)/SUM($G146:$T146)*100</f>
        <v>41.11842105263159</v>
      </c>
      <c r="AF146" s="22">
        <f t="shared" si="133"/>
        <v>100.00000000000001</v>
      </c>
      <c r="AG146" s="17">
        <f>IF(AE146&gt;3,(SUM(R146:S146)+SUM(P146:Q146)/2)/SUM($J146:$S146)*100,"n.d.")</f>
        <v>1.260504201680672</v>
      </c>
      <c r="AH146" s="17">
        <f>IF(AE146&gt;3,(SUM(J146:K146)+Q146/2)/SUM($J146:$S146)*100,"n.d.")</f>
        <v>1.6806722689075626</v>
      </c>
      <c r="AI146" s="17">
        <f>IF(AE146&gt;3,(SUM(L146:O146)+P146/2)/SUM($J146:$S146)*100,"n.d.")</f>
        <v>97.05882352941174</v>
      </c>
      <c r="AJ146" s="22">
        <f t="shared" si="134"/>
        <v>99.99999999999997</v>
      </c>
      <c r="AK146" s="17">
        <f>IF(AE146&gt;3,(SUM(J146:K146,Q146,S146:T146)/SUM($J146:$T146)*100),"n.d.")</f>
        <v>6.399999999999999</v>
      </c>
      <c r="AL146" s="17">
        <f>IF(AE146&gt;3,(SUM(L146:M146,N146)/SUM($J146:$T146)*100),"n.d.")</f>
        <v>91.19999999999997</v>
      </c>
      <c r="AM146" s="17">
        <f>IF(AE146&gt;3,(SUM(O146,P146,R146)/SUM($J146:$T146)*100),"n.d.")</f>
        <v>2.4</v>
      </c>
      <c r="AN146" s="22">
        <f t="shared" si="135"/>
        <v>99.99999999999997</v>
      </c>
      <c r="AO146" s="17">
        <f>IF(SUM($L146:$O146)&gt;3,SUM(L146:M146)/SUM($L146:$O146)*100,"n.d.")</f>
        <v>93.04347826086956</v>
      </c>
      <c r="AP146" s="17">
        <f>IF(SUM($L146:$O146)&gt;3,O146/SUM($L146:$O146)*100,"n.d.")</f>
        <v>0.8695652173913043</v>
      </c>
      <c r="AQ146" s="17">
        <f>IF(SUM($L146:$O146)&gt;3,N146/SUM($L146:$O146)*100,"n.d.")</f>
        <v>6.086956521739129</v>
      </c>
      <c r="AR146" s="22">
        <f t="shared" si="131"/>
        <v>99.99999999999999</v>
      </c>
    </row>
    <row r="147" spans="2:44" ht="12.75">
      <c r="B147" s="36" t="s">
        <v>132</v>
      </c>
      <c r="C147" s="36" t="s">
        <v>116</v>
      </c>
      <c r="D147" s="37" t="s">
        <v>117</v>
      </c>
      <c r="E147" s="6" t="s">
        <v>249</v>
      </c>
      <c r="F147" s="6">
        <v>175</v>
      </c>
      <c r="G147" s="17">
        <v>77.3972602739726</v>
      </c>
      <c r="H147" s="17">
        <v>9.931506849315069</v>
      </c>
      <c r="I147" s="17">
        <v>2.3972602739726026</v>
      </c>
      <c r="J147" s="17">
        <v>0</v>
      </c>
      <c r="K147" s="17">
        <v>0</v>
      </c>
      <c r="L147" s="17">
        <v>5.136986301369863</v>
      </c>
      <c r="M147" s="17">
        <v>2.3972602739726026</v>
      </c>
      <c r="N147" s="17">
        <v>1.0273972602739725</v>
      </c>
      <c r="O147" s="17">
        <v>0</v>
      </c>
      <c r="P147" s="17">
        <v>0</v>
      </c>
      <c r="Q147" s="17">
        <v>0</v>
      </c>
      <c r="R147" s="17">
        <v>0.684931506849315</v>
      </c>
      <c r="S147" s="17">
        <v>0</v>
      </c>
      <c r="T147" s="7">
        <v>0.3424657534246575</v>
      </c>
      <c r="U147" s="17">
        <v>0</v>
      </c>
      <c r="V147" s="30">
        <v>0.684931506849315</v>
      </c>
      <c r="W147" s="22">
        <f t="shared" si="132"/>
        <v>100</v>
      </c>
      <c r="X147" s="17" t="s">
        <v>69</v>
      </c>
      <c r="Y147" s="17" t="s">
        <v>69</v>
      </c>
      <c r="Z147" s="23">
        <v>25</v>
      </c>
      <c r="AA147" s="17">
        <f>IF(H147+I147&gt;3,I147/(H147+I147)*100,"n.d.")</f>
        <v>19.444444444444446</v>
      </c>
      <c r="AB147" s="33"/>
      <c r="AC147" s="17">
        <f>G147/SUM($G147:$T147)*100</f>
        <v>77.93103448275862</v>
      </c>
      <c r="AD147" s="17">
        <f>(H147+I147)/SUM($G147:$T147)*100</f>
        <v>12.413793103448274</v>
      </c>
      <c r="AE147" s="17">
        <f>SUM(J147:T147)/SUM($G147:$T147)*100</f>
        <v>9.6551724137931</v>
      </c>
      <c r="AF147" s="22">
        <f t="shared" si="133"/>
        <v>99.99999999999999</v>
      </c>
      <c r="AG147" s="17">
        <f>IF(AE147&gt;3,(SUM(R147:S147)+SUM(P147:Q147)/2)/SUM($J147:$S147)*100,"n.d.")</f>
        <v>7.407407407407408</v>
      </c>
      <c r="AH147" s="17">
        <f>IF(AE147&gt;3,(SUM(J147:K147)+Q147/2)/SUM($J147:$S147)*100,"n.d.")</f>
        <v>0</v>
      </c>
      <c r="AI147" s="17">
        <f>IF(AE147&gt;3,(SUM(L147:O147)+P147/2)/SUM($J147:$S147)*100,"n.d.")</f>
        <v>92.5925925925926</v>
      </c>
      <c r="AJ147" s="22">
        <f t="shared" si="134"/>
        <v>100</v>
      </c>
      <c r="AK147" s="17">
        <f>IF(AE147&gt;3,(SUM(J147:K147,Q147,S147:T147)/SUM($J147:$T147)*100),"n.d.")</f>
        <v>3.571428571428572</v>
      </c>
      <c r="AL147" s="17">
        <f>IF(AE147&gt;3,(SUM(L147:M147,N147)/SUM($J147:$T147)*100),"n.d.")</f>
        <v>89.28571428571429</v>
      </c>
      <c r="AM147" s="17">
        <f>IF(AE147&gt;3,(SUM(O147,P147,R147)/SUM($J147:$T147)*100),"n.d.")</f>
        <v>7.142857142857144</v>
      </c>
      <c r="AN147" s="22">
        <f t="shared" si="135"/>
        <v>100</v>
      </c>
      <c r="AO147" s="17">
        <f>IF(SUM($L147:$O147)&gt;3,SUM(L147:M147)/SUM($L147:$O147)*100,"n.d.")</f>
        <v>88.00000000000001</v>
      </c>
      <c r="AP147" s="17">
        <f>IF(SUM($L147:$O147)&gt;3,O147/SUM($L147:$O147)*100,"n.d.")</f>
        <v>0</v>
      </c>
      <c r="AQ147" s="17">
        <f>IF(SUM($L147:$O147)&gt;3,N147/SUM($L147:$O147)*100,"n.d.")</f>
        <v>12.000000000000002</v>
      </c>
      <c r="AR147" s="22">
        <f t="shared" si="131"/>
        <v>100.00000000000001</v>
      </c>
    </row>
    <row r="148" spans="2:44" ht="12.75">
      <c r="B148" s="36" t="s">
        <v>132</v>
      </c>
      <c r="C148" s="36" t="s">
        <v>537</v>
      </c>
      <c r="D148" s="37" t="s">
        <v>546</v>
      </c>
      <c r="E148" s="6" t="s">
        <v>249</v>
      </c>
      <c r="F148" s="51" t="s">
        <v>69</v>
      </c>
      <c r="G148" s="17">
        <v>95.77464788732394</v>
      </c>
      <c r="H148" s="7">
        <v>0.28169014084507044</v>
      </c>
      <c r="I148" s="17">
        <v>0</v>
      </c>
      <c r="J148" s="17">
        <v>0.5633802816901409</v>
      </c>
      <c r="K148" s="17">
        <v>0</v>
      </c>
      <c r="L148" s="17">
        <v>0.5633802816901409</v>
      </c>
      <c r="M148" s="17">
        <v>0</v>
      </c>
      <c r="N148" s="17">
        <v>0</v>
      </c>
      <c r="O148" s="17">
        <v>2.535211267605634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30">
        <v>0.28169014084507044</v>
      </c>
      <c r="W148" s="22">
        <f t="shared" si="132"/>
        <v>100</v>
      </c>
      <c r="X148" s="17" t="s">
        <v>69</v>
      </c>
      <c r="Y148" s="17">
        <v>0</v>
      </c>
      <c r="Z148" s="23" t="s">
        <v>69</v>
      </c>
      <c r="AA148" s="17" t="s">
        <v>69</v>
      </c>
      <c r="AB148" s="33"/>
      <c r="AC148" s="17">
        <v>96.04519774011298</v>
      </c>
      <c r="AD148" s="17">
        <v>0.2824858757062147</v>
      </c>
      <c r="AE148" s="17">
        <v>3.672316384180791</v>
      </c>
      <c r="AF148" s="22">
        <f t="shared" si="133"/>
        <v>99.99999999999999</v>
      </c>
      <c r="AG148" s="17">
        <v>0</v>
      </c>
      <c r="AH148" s="17">
        <v>15.384615384615383</v>
      </c>
      <c r="AI148" s="17">
        <v>84.61538461538461</v>
      </c>
      <c r="AJ148" s="22">
        <f t="shared" si="134"/>
        <v>100</v>
      </c>
      <c r="AK148" s="17">
        <v>15.384615384615383</v>
      </c>
      <c r="AL148" s="17">
        <v>15.384615384615383</v>
      </c>
      <c r="AM148" s="17">
        <v>69.23076923076923</v>
      </c>
      <c r="AN148" s="22">
        <f t="shared" si="135"/>
        <v>100</v>
      </c>
      <c r="AO148" s="17">
        <v>18.18181818181818</v>
      </c>
      <c r="AP148" s="17">
        <v>0</v>
      </c>
      <c r="AQ148" s="17">
        <v>81.81818181818181</v>
      </c>
      <c r="AR148" s="22">
        <f t="shared" si="131"/>
        <v>100</v>
      </c>
    </row>
    <row r="149" spans="2:44" ht="12.75">
      <c r="B149" s="36" t="s">
        <v>132</v>
      </c>
      <c r="C149" s="36" t="s">
        <v>535</v>
      </c>
      <c r="D149" s="37" t="s">
        <v>548</v>
      </c>
      <c r="E149" s="6" t="s">
        <v>249</v>
      </c>
      <c r="F149" s="6">
        <v>208</v>
      </c>
      <c r="G149" s="17">
        <v>89.87341772151899</v>
      </c>
      <c r="H149" s="17">
        <v>1.89873417721519</v>
      </c>
      <c r="I149" s="17">
        <v>0.6329113924050633</v>
      </c>
      <c r="J149" s="17">
        <v>0</v>
      </c>
      <c r="K149" s="17">
        <v>0.6329113924050633</v>
      </c>
      <c r="L149" s="17">
        <v>2.6582278481012658</v>
      </c>
      <c r="M149" s="17">
        <v>1.7721518987341771</v>
      </c>
      <c r="N149" s="17">
        <v>0</v>
      </c>
      <c r="O149" s="17">
        <v>0</v>
      </c>
      <c r="P149" s="17">
        <v>0</v>
      </c>
      <c r="Q149" s="17">
        <v>0</v>
      </c>
      <c r="R149" s="17">
        <v>1.2658227848101267</v>
      </c>
      <c r="S149" s="17">
        <v>0.6329113924050633</v>
      </c>
      <c r="T149" s="17">
        <v>0</v>
      </c>
      <c r="U149" s="17">
        <v>0</v>
      </c>
      <c r="V149" s="30">
        <v>0.6329113924050633</v>
      </c>
      <c r="W149" s="22">
        <f t="shared" si="132"/>
        <v>100</v>
      </c>
      <c r="X149" s="17" t="s">
        <v>69</v>
      </c>
      <c r="Y149" s="17" t="s">
        <v>69</v>
      </c>
      <c r="Z149" s="23">
        <v>50</v>
      </c>
      <c r="AA149" s="17" t="s">
        <v>69</v>
      </c>
      <c r="AB149" s="33"/>
      <c r="AC149" s="17">
        <v>90.44585987261146</v>
      </c>
      <c r="AD149" s="17">
        <v>2.547770700636943</v>
      </c>
      <c r="AE149" s="17">
        <v>7.006369426751593</v>
      </c>
      <c r="AF149" s="22">
        <f t="shared" si="133"/>
        <v>100</v>
      </c>
      <c r="AG149" s="17">
        <v>27.272727272727277</v>
      </c>
      <c r="AH149" s="17">
        <v>9.090909090909092</v>
      </c>
      <c r="AI149" s="17">
        <v>63.63636363636363</v>
      </c>
      <c r="AJ149" s="22">
        <f t="shared" si="134"/>
        <v>100</v>
      </c>
      <c r="AK149" s="17">
        <v>18.181818181818183</v>
      </c>
      <c r="AL149" s="17">
        <v>63.63636363636363</v>
      </c>
      <c r="AM149" s="17">
        <v>18.181818181818183</v>
      </c>
      <c r="AN149" s="22">
        <f t="shared" si="135"/>
        <v>100</v>
      </c>
      <c r="AO149" s="17">
        <v>100</v>
      </c>
      <c r="AP149" s="17">
        <v>0</v>
      </c>
      <c r="AQ149" s="17">
        <v>0</v>
      </c>
      <c r="AR149" s="22">
        <f t="shared" si="131"/>
        <v>100</v>
      </c>
    </row>
    <row r="150" spans="2:44" ht="12.75">
      <c r="B150" s="36" t="s">
        <v>132</v>
      </c>
      <c r="C150" s="36" t="s">
        <v>536</v>
      </c>
      <c r="D150" s="37" t="s">
        <v>549</v>
      </c>
      <c r="E150" s="6" t="s">
        <v>249</v>
      </c>
      <c r="F150" s="6">
        <v>141</v>
      </c>
      <c r="G150" s="17">
        <v>20.754716981132077</v>
      </c>
      <c r="H150" s="17">
        <v>0</v>
      </c>
      <c r="I150" s="17">
        <v>0</v>
      </c>
      <c r="J150" s="17">
        <v>0</v>
      </c>
      <c r="K150" s="17">
        <v>0</v>
      </c>
      <c r="L150" s="17">
        <v>72.56718124642653</v>
      </c>
      <c r="M150" s="17">
        <v>6.206403659233847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7">
        <v>0.4716981132075472</v>
      </c>
      <c r="V150" s="20">
        <v>0</v>
      </c>
      <c r="W150" s="22">
        <f t="shared" si="132"/>
        <v>100</v>
      </c>
      <c r="X150" s="17" t="s">
        <v>69</v>
      </c>
      <c r="Y150" s="17" t="s">
        <v>69</v>
      </c>
      <c r="Z150" s="23" t="s">
        <v>69</v>
      </c>
      <c r="AA150" s="17" t="s">
        <v>69</v>
      </c>
      <c r="AB150" s="33"/>
      <c r="AC150" s="17">
        <v>20.85308056872038</v>
      </c>
      <c r="AD150" s="17">
        <v>0</v>
      </c>
      <c r="AE150" s="17">
        <v>79.14691943127961</v>
      </c>
      <c r="AF150" s="22">
        <f t="shared" si="133"/>
        <v>100</v>
      </c>
      <c r="AG150" s="17">
        <v>0</v>
      </c>
      <c r="AH150" s="17">
        <v>0</v>
      </c>
      <c r="AI150" s="17">
        <v>100</v>
      </c>
      <c r="AJ150" s="22">
        <f t="shared" si="134"/>
        <v>100</v>
      </c>
      <c r="AK150" s="17">
        <v>0</v>
      </c>
      <c r="AL150" s="17">
        <v>100</v>
      </c>
      <c r="AM150" s="17">
        <v>0</v>
      </c>
      <c r="AN150" s="22">
        <f t="shared" si="135"/>
        <v>100</v>
      </c>
      <c r="AO150" s="17">
        <v>100</v>
      </c>
      <c r="AP150" s="17">
        <v>0</v>
      </c>
      <c r="AQ150" s="17">
        <v>0</v>
      </c>
      <c r="AR150" s="22">
        <f t="shared" si="131"/>
        <v>100</v>
      </c>
    </row>
    <row r="151" spans="2:44" ht="12.75">
      <c r="B151" s="36"/>
      <c r="C151" s="36"/>
      <c r="D151" s="37"/>
      <c r="E151" s="6"/>
      <c r="F151" s="6"/>
      <c r="G151" s="17"/>
      <c r="H151" s="7"/>
      <c r="I151" s="7"/>
      <c r="J151" s="1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30"/>
      <c r="W151" s="22"/>
      <c r="X151" s="17"/>
      <c r="Y151" s="17"/>
      <c r="Z151" s="23"/>
      <c r="AA151" s="17"/>
      <c r="AB151" s="33"/>
      <c r="AC151" s="17"/>
      <c r="AD151" s="17"/>
      <c r="AE151" s="17"/>
      <c r="AF151" s="22"/>
      <c r="AG151" s="17"/>
      <c r="AH151" s="17"/>
      <c r="AI151" s="17"/>
      <c r="AJ151" s="22"/>
      <c r="AK151" s="17"/>
      <c r="AL151" s="17"/>
      <c r="AM151" s="17"/>
      <c r="AN151" s="22"/>
      <c r="AO151" s="17"/>
      <c r="AP151" s="17"/>
      <c r="AQ151" s="17"/>
      <c r="AR151" s="22"/>
    </row>
    <row r="152" spans="2:61" ht="12.75">
      <c r="B152" s="65" t="s">
        <v>245</v>
      </c>
      <c r="C152" s="15"/>
      <c r="D152" s="15"/>
      <c r="G152" s="62"/>
      <c r="H152" s="56"/>
      <c r="I152" s="56"/>
      <c r="J152" s="62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AA152" s="4"/>
      <c r="AB152" s="3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17"/>
      <c r="AP152" s="17"/>
      <c r="AQ152" s="17"/>
      <c r="AR152" s="22">
        <f t="shared" si="112"/>
      </c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</row>
    <row r="153" spans="2:61" ht="12.75">
      <c r="B153" s="65"/>
      <c r="C153" s="15"/>
      <c r="D153" s="15"/>
      <c r="G153" s="62"/>
      <c r="H153" s="56"/>
      <c r="I153" s="56"/>
      <c r="J153" s="62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AA153" s="4"/>
      <c r="AB153" s="3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17"/>
      <c r="AP153" s="17"/>
      <c r="AQ153" s="17"/>
      <c r="AR153" s="22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</row>
    <row r="154" spans="2:44" ht="12.75">
      <c r="B154" s="10" t="s">
        <v>132</v>
      </c>
      <c r="C154" s="10" t="s">
        <v>133</v>
      </c>
      <c r="D154" s="11" t="s">
        <v>131</v>
      </c>
      <c r="E154" s="6" t="s">
        <v>249</v>
      </c>
      <c r="F154" s="6" t="s">
        <v>242</v>
      </c>
      <c r="G154" s="17">
        <v>38.81578947368421</v>
      </c>
      <c r="H154" s="17">
        <v>6.578947368421052</v>
      </c>
      <c r="I154" s="17">
        <v>11.18421052631579</v>
      </c>
      <c r="J154" s="17">
        <v>0</v>
      </c>
      <c r="K154" s="17">
        <v>0</v>
      </c>
      <c r="L154" s="17">
        <v>18.421052631578945</v>
      </c>
      <c r="M154" s="17">
        <v>9.868421052631579</v>
      </c>
      <c r="N154" s="17">
        <v>3.289473684210526</v>
      </c>
      <c r="O154" s="17">
        <v>0</v>
      </c>
      <c r="P154" s="17">
        <v>2.631578947368421</v>
      </c>
      <c r="Q154" s="17">
        <v>0.6578947368421052</v>
      </c>
      <c r="R154" s="17">
        <v>0</v>
      </c>
      <c r="S154" s="17">
        <v>0</v>
      </c>
      <c r="T154" s="17">
        <v>0</v>
      </c>
      <c r="U154" s="17">
        <v>0</v>
      </c>
      <c r="V154" s="30">
        <v>8.552631578947368</v>
      </c>
      <c r="W154" s="22">
        <v>100</v>
      </c>
      <c r="X154" s="17">
        <v>0</v>
      </c>
      <c r="Y154" s="17">
        <v>0</v>
      </c>
      <c r="Z154" s="23">
        <v>3.7037037037037033</v>
      </c>
      <c r="AA154" s="17">
        <v>62.96296296296296</v>
      </c>
      <c r="AB154" s="33"/>
      <c r="AC154" s="17">
        <v>42.44604316546763</v>
      </c>
      <c r="AD154" s="17">
        <v>19.424460431654676</v>
      </c>
      <c r="AE154" s="17">
        <v>38.12949640287769</v>
      </c>
      <c r="AF154" s="22">
        <v>100</v>
      </c>
      <c r="AG154" s="17">
        <v>4.716981132075472</v>
      </c>
      <c r="AH154" s="17">
        <v>0.9433962264150944</v>
      </c>
      <c r="AI154" s="17">
        <v>94.33962264150944</v>
      </c>
      <c r="AJ154" s="22">
        <v>100</v>
      </c>
      <c r="AK154" s="17">
        <v>1.8867924528301887</v>
      </c>
      <c r="AL154" s="17">
        <v>90.56603773584906</v>
      </c>
      <c r="AM154" s="17">
        <v>7.547169811320755</v>
      </c>
      <c r="AN154" s="22">
        <v>100.00000000000001</v>
      </c>
      <c r="AO154" s="17">
        <f>IF(SUM($L154:$O154)&gt;3,SUM(L154:M154)/SUM($L154:$O154)*100,"n.d.")</f>
        <v>89.58333333333333</v>
      </c>
      <c r="AP154" s="17">
        <f>IF(SUM($L154:$O154)&gt;3,O154/SUM($L154:$O154)*100,"n.d.")</f>
        <v>0</v>
      </c>
      <c r="AQ154" s="17">
        <f>IF(SUM($L154:$O154)&gt;3,N154/SUM($L154:$O154)*100,"n.d.")</f>
        <v>10.416666666666666</v>
      </c>
      <c r="AR154" s="22">
        <f t="shared" si="112"/>
        <v>100</v>
      </c>
    </row>
    <row r="155" spans="2:44" ht="12.75">
      <c r="B155" s="10" t="s">
        <v>132</v>
      </c>
      <c r="C155" s="10" t="s">
        <v>133</v>
      </c>
      <c r="D155" s="11" t="s">
        <v>131</v>
      </c>
      <c r="E155" s="6" t="s">
        <v>249</v>
      </c>
      <c r="F155" s="6" t="s">
        <v>243</v>
      </c>
      <c r="G155" s="17">
        <v>81.04575163398692</v>
      </c>
      <c r="H155" s="17">
        <v>8.49673202614379</v>
      </c>
      <c r="I155" s="17">
        <v>1.3071895424836601</v>
      </c>
      <c r="J155" s="17">
        <v>0</v>
      </c>
      <c r="K155" s="17">
        <v>0</v>
      </c>
      <c r="L155" s="17">
        <v>5.88235294117647</v>
      </c>
      <c r="M155" s="17">
        <v>1.30718954248366</v>
      </c>
      <c r="N155" s="17">
        <v>1.9607843137254901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20">
        <v>0</v>
      </c>
      <c r="W155" s="22">
        <v>99.99999999999997</v>
      </c>
      <c r="X155" s="17">
        <v>0</v>
      </c>
      <c r="Y155" s="17">
        <v>0</v>
      </c>
      <c r="Z155" s="23">
        <v>20</v>
      </c>
      <c r="AA155" s="17">
        <v>13.333333333333334</v>
      </c>
      <c r="AB155" s="33"/>
      <c r="AC155" s="17">
        <v>81.04575163398695</v>
      </c>
      <c r="AD155" s="17">
        <v>9.803921568627455</v>
      </c>
      <c r="AE155" s="17">
        <v>9.150326797385624</v>
      </c>
      <c r="AF155" s="22">
        <v>100.00000000000003</v>
      </c>
      <c r="AG155" s="17">
        <v>0</v>
      </c>
      <c r="AH155" s="17">
        <v>0</v>
      </c>
      <c r="AI155" s="17">
        <v>100</v>
      </c>
      <c r="AJ155" s="22">
        <v>100</v>
      </c>
      <c r="AK155" s="17">
        <v>0</v>
      </c>
      <c r="AL155" s="17">
        <v>100</v>
      </c>
      <c r="AM155" s="17">
        <v>0</v>
      </c>
      <c r="AN155" s="22">
        <v>100</v>
      </c>
      <c r="AO155" s="17">
        <f>IF(SUM($L155:$O155)&gt;3,SUM(L155:M155)/SUM($L155:$O155)*100,"n.d.")</f>
        <v>78.57142857142857</v>
      </c>
      <c r="AP155" s="17">
        <f>IF(SUM($L155:$O155)&gt;3,O155/SUM($L155:$O155)*100,"n.d.")</f>
        <v>0</v>
      </c>
      <c r="AQ155" s="17">
        <f>IF(SUM($L155:$O155)&gt;3,N155/SUM($L155:$O155)*100,"n.d.")</f>
        <v>21.42857142857143</v>
      </c>
      <c r="AR155" s="22">
        <f t="shared" si="112"/>
        <v>100</v>
      </c>
    </row>
    <row r="156" spans="2:44" ht="12.75">
      <c r="B156" s="10" t="s">
        <v>132</v>
      </c>
      <c r="C156" s="10" t="s">
        <v>133</v>
      </c>
      <c r="D156" s="11" t="s">
        <v>131</v>
      </c>
      <c r="E156" s="6" t="s">
        <v>249</v>
      </c>
      <c r="F156" s="6" t="s">
        <v>244</v>
      </c>
      <c r="G156" s="17">
        <v>96.66666666666669</v>
      </c>
      <c r="H156" s="17">
        <v>0.9523809523809523</v>
      </c>
      <c r="I156" s="17">
        <v>2.380952380952381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20">
        <v>0</v>
      </c>
      <c r="W156" s="22">
        <v>100.00000000000001</v>
      </c>
      <c r="X156" s="17">
        <v>0</v>
      </c>
      <c r="Y156" s="17">
        <v>0</v>
      </c>
      <c r="Z156" s="23" t="s">
        <v>69</v>
      </c>
      <c r="AA156" s="17">
        <v>71.42857142857143</v>
      </c>
      <c r="AB156" s="33"/>
      <c r="AC156" s="17">
        <v>96.66666666666667</v>
      </c>
      <c r="AD156" s="17">
        <v>3.3333333333333326</v>
      </c>
      <c r="AE156" s="17">
        <v>0</v>
      </c>
      <c r="AF156" s="22">
        <v>100</v>
      </c>
      <c r="AG156" s="17" t="s">
        <v>69</v>
      </c>
      <c r="AH156" s="17" t="s">
        <v>69</v>
      </c>
      <c r="AI156" s="17" t="s">
        <v>69</v>
      </c>
      <c r="AJ156" s="22" t="s">
        <v>241</v>
      </c>
      <c r="AK156" s="17" t="s">
        <v>69</v>
      </c>
      <c r="AL156" s="17" t="s">
        <v>69</v>
      </c>
      <c r="AM156" s="17" t="s">
        <v>69</v>
      </c>
      <c r="AN156" s="22" t="s">
        <v>241</v>
      </c>
      <c r="AO156" s="17" t="str">
        <f>IF(SUM($L156:$O156)&gt;3,SUM(L156:M156)/SUM($L156:$O156)*100,"n.d.")</f>
        <v>n.d.</v>
      </c>
      <c r="AP156" s="17" t="str">
        <f>IF(SUM($L156:$O156)&gt;3,O156/SUM($L156:$O156)*100,"n.d.")</f>
        <v>n.d.</v>
      </c>
      <c r="AQ156" s="17" t="str">
        <f>IF(SUM($L156:$O156)&gt;3,N156/SUM($L156:$O156)*100,"n.d.")</f>
        <v>n.d.</v>
      </c>
      <c r="AR156" s="22">
        <f t="shared" si="112"/>
      </c>
    </row>
    <row r="157" spans="2:44" ht="7.5" customHeight="1">
      <c r="B157" s="10"/>
      <c r="C157" s="10"/>
      <c r="D157" s="11"/>
      <c r="E157" s="6"/>
      <c r="F157" s="6"/>
      <c r="G157" s="17"/>
      <c r="H157" s="17"/>
      <c r="I157" s="17"/>
      <c r="J157" s="1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17"/>
      <c r="V157" s="30"/>
      <c r="W157" s="22"/>
      <c r="X157" s="17"/>
      <c r="Y157" s="17"/>
      <c r="Z157" s="23"/>
      <c r="AA157" s="17"/>
      <c r="AB157" s="33"/>
      <c r="AC157" s="17"/>
      <c r="AD157" s="17"/>
      <c r="AE157" s="17"/>
      <c r="AF157" s="22"/>
      <c r="AG157" s="17"/>
      <c r="AH157" s="17"/>
      <c r="AI157" s="17"/>
      <c r="AJ157" s="22"/>
      <c r="AK157" s="17"/>
      <c r="AL157" s="17"/>
      <c r="AM157" s="17"/>
      <c r="AN157" s="22"/>
      <c r="AO157" s="17"/>
      <c r="AP157" s="17"/>
      <c r="AQ157" s="17"/>
      <c r="AR157" s="22"/>
    </row>
    <row r="158" spans="2:44" ht="12.75">
      <c r="B158" s="10" t="s">
        <v>132</v>
      </c>
      <c r="C158" s="10" t="s">
        <v>269</v>
      </c>
      <c r="D158" s="11" t="s">
        <v>134</v>
      </c>
      <c r="E158" s="6" t="s">
        <v>249</v>
      </c>
      <c r="F158" s="6" t="s">
        <v>242</v>
      </c>
      <c r="G158" s="17">
        <v>41.43646408839779</v>
      </c>
      <c r="H158" s="17">
        <v>7.734806629834254</v>
      </c>
      <c r="I158" s="17">
        <v>13.259668508287293</v>
      </c>
      <c r="J158" s="17">
        <v>2.2099447513812156</v>
      </c>
      <c r="K158" s="17">
        <v>3.867403314917127</v>
      </c>
      <c r="L158" s="17">
        <v>18.839779005524864</v>
      </c>
      <c r="M158" s="17">
        <v>2.430939226519337</v>
      </c>
      <c r="N158" s="17">
        <v>0.5524861878453038</v>
      </c>
      <c r="O158" s="17">
        <v>1.9337016574585635</v>
      </c>
      <c r="P158" s="17">
        <v>1.6574585635359116</v>
      </c>
      <c r="Q158" s="17">
        <v>3.314917127071823</v>
      </c>
      <c r="R158" s="17">
        <v>0</v>
      </c>
      <c r="S158" s="17">
        <v>1.1049723756906076</v>
      </c>
      <c r="T158" s="17">
        <v>0</v>
      </c>
      <c r="U158" s="17">
        <v>0</v>
      </c>
      <c r="V158" s="30">
        <v>1.6574585635359116</v>
      </c>
      <c r="W158" s="22">
        <v>100.00000000000001</v>
      </c>
      <c r="X158" s="17">
        <v>0</v>
      </c>
      <c r="Y158" s="17">
        <v>0</v>
      </c>
      <c r="Z158" s="23">
        <v>5.263157894736842</v>
      </c>
      <c r="AA158" s="17">
        <v>63.1578947368421</v>
      </c>
      <c r="AB158" s="33"/>
      <c r="AC158" s="17">
        <v>42.13483146067416</v>
      </c>
      <c r="AD158" s="17">
        <v>21.34831460674157</v>
      </c>
      <c r="AE158" s="17">
        <v>36.51685393258426</v>
      </c>
      <c r="AF158" s="22">
        <v>100</v>
      </c>
      <c r="AG158" s="17">
        <v>10</v>
      </c>
      <c r="AH158" s="17">
        <v>21.538461538461537</v>
      </c>
      <c r="AI158" s="17">
        <v>68.46153846153847</v>
      </c>
      <c r="AJ158" s="22">
        <v>100</v>
      </c>
      <c r="AK158" s="17">
        <v>29.230769230769234</v>
      </c>
      <c r="AL158" s="17">
        <v>60.769230769230774</v>
      </c>
      <c r="AM158" s="17">
        <v>10</v>
      </c>
      <c r="AN158" s="22">
        <v>100</v>
      </c>
      <c r="AO158" s="17">
        <f>IF(SUM($L158:$O158)&gt;3,SUM(L158:M158)/SUM($L158:$O158)*100,"n.d.")</f>
        <v>89.53488372093024</v>
      </c>
      <c r="AP158" s="17">
        <f>IF(SUM($L158:$O158)&gt;3,O158/SUM($L158:$O158)*100,"n.d.")</f>
        <v>8.139534883720929</v>
      </c>
      <c r="AQ158" s="17">
        <f>IF(SUM($L158:$O158)&gt;3,N158/SUM($L158:$O158)*100,"n.d.")</f>
        <v>2.3255813953488365</v>
      </c>
      <c r="AR158" s="22">
        <f t="shared" si="112"/>
        <v>100</v>
      </c>
    </row>
    <row r="159" spans="2:44" ht="12.75">
      <c r="B159" s="10" t="s">
        <v>132</v>
      </c>
      <c r="C159" s="10" t="s">
        <v>269</v>
      </c>
      <c r="D159" s="11" t="s">
        <v>134</v>
      </c>
      <c r="E159" s="6" t="s">
        <v>249</v>
      </c>
      <c r="F159" s="6" t="s">
        <v>243</v>
      </c>
      <c r="G159" s="17">
        <v>76.16279069767442</v>
      </c>
      <c r="H159" s="17">
        <v>5.232558139534884</v>
      </c>
      <c r="I159" s="17">
        <v>4.069767441860465</v>
      </c>
      <c r="J159" s="17">
        <v>0.5813953488372093</v>
      </c>
      <c r="K159" s="17">
        <v>0</v>
      </c>
      <c r="L159" s="17">
        <v>10.465116279069768</v>
      </c>
      <c r="M159" s="17">
        <v>0</v>
      </c>
      <c r="N159" s="17">
        <v>2.9069767441860463</v>
      </c>
      <c r="O159" s="17">
        <v>0</v>
      </c>
      <c r="P159" s="17">
        <v>0</v>
      </c>
      <c r="Q159" s="17">
        <v>0</v>
      </c>
      <c r="R159" s="17">
        <v>0.5813953488372093</v>
      </c>
      <c r="S159" s="17">
        <v>0</v>
      </c>
      <c r="T159" s="17">
        <v>0</v>
      </c>
      <c r="U159" s="17">
        <v>0</v>
      </c>
      <c r="V159" s="20">
        <v>0</v>
      </c>
      <c r="W159" s="22">
        <v>99.99999999999999</v>
      </c>
      <c r="X159" s="17">
        <v>0</v>
      </c>
      <c r="Y159" s="17">
        <v>0</v>
      </c>
      <c r="Z159" s="23">
        <v>14.285714285714285</v>
      </c>
      <c r="AA159" s="17">
        <v>43.75</v>
      </c>
      <c r="AB159" s="33"/>
      <c r="AC159" s="17">
        <v>76.16279069767444</v>
      </c>
      <c r="AD159" s="17">
        <v>9.30232558139535</v>
      </c>
      <c r="AE159" s="17">
        <v>14.534883720930234</v>
      </c>
      <c r="AF159" s="22">
        <v>100.00000000000003</v>
      </c>
      <c r="AG159" s="17">
        <v>4.000000000000001</v>
      </c>
      <c r="AH159" s="17">
        <v>4.000000000000001</v>
      </c>
      <c r="AI159" s="17">
        <v>92.00000000000001</v>
      </c>
      <c r="AJ159" s="22">
        <v>100.00000000000001</v>
      </c>
      <c r="AK159" s="17">
        <v>4.000000000000001</v>
      </c>
      <c r="AL159" s="17">
        <v>92.00000000000001</v>
      </c>
      <c r="AM159" s="17">
        <v>4.000000000000001</v>
      </c>
      <c r="AN159" s="22">
        <v>100.00000000000001</v>
      </c>
      <c r="AO159" s="17">
        <f>IF(SUM($L159:$O159)&gt;3,SUM(L159:M159)/SUM($L159:$O159)*100,"n.d.")</f>
        <v>78.26086956521739</v>
      </c>
      <c r="AP159" s="17">
        <f>IF(SUM($L159:$O159)&gt;3,O159/SUM($L159:$O159)*100,"n.d.")</f>
        <v>0</v>
      </c>
      <c r="AQ159" s="17">
        <f>IF(SUM($L159:$O159)&gt;3,N159/SUM($L159:$O159)*100,"n.d.")</f>
        <v>21.739130434782606</v>
      </c>
      <c r="AR159" s="22">
        <f t="shared" si="112"/>
        <v>100</v>
      </c>
    </row>
    <row r="160" spans="2:44" ht="12.75">
      <c r="B160" s="10" t="s">
        <v>132</v>
      </c>
      <c r="C160" s="10" t="s">
        <v>269</v>
      </c>
      <c r="D160" s="11" t="s">
        <v>134</v>
      </c>
      <c r="E160" s="6" t="s">
        <v>249</v>
      </c>
      <c r="F160" s="6" t="s">
        <v>244</v>
      </c>
      <c r="G160" s="17">
        <v>76.81159420289856</v>
      </c>
      <c r="H160" s="17">
        <v>7.246376811594201</v>
      </c>
      <c r="I160" s="17">
        <v>7.246376811594201</v>
      </c>
      <c r="J160" s="17">
        <v>0</v>
      </c>
      <c r="K160" s="17">
        <v>0</v>
      </c>
      <c r="L160" s="17">
        <v>4.3478260869565215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30">
        <v>4.3478260869565215</v>
      </c>
      <c r="W160" s="22">
        <v>100</v>
      </c>
      <c r="X160" s="17">
        <v>0</v>
      </c>
      <c r="Y160" s="17">
        <v>0</v>
      </c>
      <c r="Z160" s="23" t="s">
        <v>69</v>
      </c>
      <c r="AA160" s="17">
        <v>50</v>
      </c>
      <c r="AB160" s="33"/>
      <c r="AC160" s="17">
        <v>80.30303030303031</v>
      </c>
      <c r="AD160" s="17">
        <v>15.151515151515147</v>
      </c>
      <c r="AE160" s="17">
        <v>4.545454545454545</v>
      </c>
      <c r="AF160" s="22">
        <v>100</v>
      </c>
      <c r="AG160" s="17">
        <v>0</v>
      </c>
      <c r="AH160" s="17">
        <v>0</v>
      </c>
      <c r="AI160" s="17">
        <v>100</v>
      </c>
      <c r="AJ160" s="22">
        <v>100</v>
      </c>
      <c r="AK160" s="17">
        <v>0</v>
      </c>
      <c r="AL160" s="17">
        <v>100</v>
      </c>
      <c r="AM160" s="17">
        <v>0</v>
      </c>
      <c r="AN160" s="22">
        <v>100</v>
      </c>
      <c r="AO160" s="17">
        <f>IF(SUM($L160:$O160)&gt;3,SUM(L160:M160)/SUM($L160:$O160)*100,"n.d.")</f>
        <v>100</v>
      </c>
      <c r="AP160" s="17">
        <f>IF(SUM($L160:$O160)&gt;3,O160/SUM($L160:$O160)*100,"n.d.")</f>
        <v>0</v>
      </c>
      <c r="AQ160" s="17">
        <f>IF(SUM($L160:$O160)&gt;3,N160/SUM($L160:$O160)*100,"n.d.")</f>
        <v>0</v>
      </c>
      <c r="AR160" s="22">
        <f t="shared" si="112"/>
        <v>100</v>
      </c>
    </row>
    <row r="161" spans="2:44" ht="7.5" customHeight="1">
      <c r="B161" s="10"/>
      <c r="C161" s="10"/>
      <c r="D161" s="11"/>
      <c r="E161" s="6"/>
      <c r="F161" s="6"/>
      <c r="G161" s="17"/>
      <c r="H161" s="17"/>
      <c r="I161" s="17"/>
      <c r="J161" s="1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17"/>
      <c r="V161" s="30"/>
      <c r="W161" s="22"/>
      <c r="X161" s="17"/>
      <c r="Y161" s="17"/>
      <c r="Z161" s="23"/>
      <c r="AA161" s="17"/>
      <c r="AB161" s="33"/>
      <c r="AC161" s="17"/>
      <c r="AD161" s="17"/>
      <c r="AE161" s="17"/>
      <c r="AF161" s="22"/>
      <c r="AG161" s="17"/>
      <c r="AH161" s="17"/>
      <c r="AI161" s="17"/>
      <c r="AJ161" s="22"/>
      <c r="AK161" s="17"/>
      <c r="AL161" s="17"/>
      <c r="AM161" s="17"/>
      <c r="AN161" s="22"/>
      <c r="AO161" s="17"/>
      <c r="AP161" s="17"/>
      <c r="AQ161" s="17"/>
      <c r="AR161" s="22"/>
    </row>
    <row r="162" spans="2:44" ht="12.75">
      <c r="B162" s="10" t="s">
        <v>132</v>
      </c>
      <c r="C162" s="10" t="s">
        <v>136</v>
      </c>
      <c r="D162" s="11" t="s">
        <v>135</v>
      </c>
      <c r="E162" s="6" t="s">
        <v>249</v>
      </c>
      <c r="F162" s="6" t="s">
        <v>242</v>
      </c>
      <c r="G162" s="17">
        <v>35.029940119760475</v>
      </c>
      <c r="H162" s="17">
        <v>6.88622754491018</v>
      </c>
      <c r="I162" s="17">
        <v>10.778443113772456</v>
      </c>
      <c r="J162" s="17">
        <v>0</v>
      </c>
      <c r="K162" s="17">
        <v>0</v>
      </c>
      <c r="L162" s="17">
        <v>30.63740939174283</v>
      </c>
      <c r="M162" s="17">
        <v>3.943428931610463</v>
      </c>
      <c r="N162" s="17">
        <v>5.389221556886228</v>
      </c>
      <c r="O162" s="17">
        <v>0.7485029940119761</v>
      </c>
      <c r="P162" s="17">
        <v>1.1976047904191618</v>
      </c>
      <c r="Q162" s="17">
        <v>1.7964071856287425</v>
      </c>
      <c r="R162" s="17">
        <v>0.5988023952095809</v>
      </c>
      <c r="S162" s="7">
        <v>0.29940119760479045</v>
      </c>
      <c r="T162" s="7">
        <v>0.29940119760479045</v>
      </c>
      <c r="U162" s="17">
        <v>0</v>
      </c>
      <c r="V162" s="30">
        <v>2.3952095808383236</v>
      </c>
      <c r="W162" s="22">
        <v>99.99999999999999</v>
      </c>
      <c r="X162" s="17">
        <v>0</v>
      </c>
      <c r="Y162" s="17">
        <v>0</v>
      </c>
      <c r="Z162" s="23">
        <v>7.017543859649122</v>
      </c>
      <c r="AA162" s="17">
        <v>61.016949152542374</v>
      </c>
      <c r="AB162" s="33"/>
      <c r="AC162" s="17">
        <v>35.88957055214724</v>
      </c>
      <c r="AD162" s="17">
        <v>18.098159509202457</v>
      </c>
      <c r="AE162" s="17">
        <v>46.01226993865031</v>
      </c>
      <c r="AF162" s="22">
        <v>100</v>
      </c>
      <c r="AG162" s="17">
        <v>5.369127516778524</v>
      </c>
      <c r="AH162" s="17">
        <v>2.013422818791946</v>
      </c>
      <c r="AI162" s="17">
        <v>92.61744966442953</v>
      </c>
      <c r="AJ162" s="22">
        <v>100</v>
      </c>
      <c r="AK162" s="17">
        <v>5.333333333333333</v>
      </c>
      <c r="AL162" s="17">
        <v>89</v>
      </c>
      <c r="AM162" s="17">
        <v>5.666666666666668</v>
      </c>
      <c r="AN162" s="22">
        <v>100</v>
      </c>
      <c r="AO162" s="17">
        <f>IF(SUM($L162:$O162)&gt;3,SUM(L162:M162)/SUM($L162:$O162)*100,"n.d.")</f>
        <v>84.92647058823529</v>
      </c>
      <c r="AP162" s="17">
        <f>IF(SUM($L162:$O162)&gt;3,O162/SUM($L162:$O162)*100,"n.d.")</f>
        <v>1.8382352941176472</v>
      </c>
      <c r="AQ162" s="17">
        <f>IF(SUM($L162:$O162)&gt;3,N162/SUM($L162:$O162)*100,"n.d.")</f>
        <v>13.23529411764706</v>
      </c>
      <c r="AR162" s="22">
        <f t="shared" si="112"/>
        <v>100</v>
      </c>
    </row>
    <row r="163" spans="2:44" ht="12.75">
      <c r="B163" s="10" t="s">
        <v>132</v>
      </c>
      <c r="C163" s="10" t="s">
        <v>136</v>
      </c>
      <c r="D163" s="11" t="s">
        <v>135</v>
      </c>
      <c r="E163" s="6" t="s">
        <v>249</v>
      </c>
      <c r="F163" s="6" t="s">
        <v>243</v>
      </c>
      <c r="G163" s="17">
        <v>61.53846153846154</v>
      </c>
      <c r="H163" s="17">
        <v>7.6923076923076925</v>
      </c>
      <c r="I163" s="17">
        <v>3.8461538461538463</v>
      </c>
      <c r="J163" s="17">
        <v>0</v>
      </c>
      <c r="K163" s="17">
        <v>0</v>
      </c>
      <c r="L163" s="17">
        <v>5.76923076923077</v>
      </c>
      <c r="M163" s="17">
        <v>3.8461538461538467</v>
      </c>
      <c r="N163" s="17">
        <v>9.615384615384617</v>
      </c>
      <c r="O163" s="17">
        <v>0</v>
      </c>
      <c r="P163" s="17">
        <v>3.8461538461538463</v>
      </c>
      <c r="Q163" s="17">
        <v>1.9230769230769231</v>
      </c>
      <c r="R163" s="17">
        <v>0.9615384615384616</v>
      </c>
      <c r="S163" s="17">
        <v>0.9615384615384616</v>
      </c>
      <c r="T163" s="17">
        <v>0</v>
      </c>
      <c r="U163" s="17">
        <v>0</v>
      </c>
      <c r="V163" s="20">
        <v>0</v>
      </c>
      <c r="W163" s="22">
        <v>99.99999999999999</v>
      </c>
      <c r="X163" s="17">
        <v>0</v>
      </c>
      <c r="Y163" s="17">
        <v>0</v>
      </c>
      <c r="Z163" s="23">
        <v>33.33333333333333</v>
      </c>
      <c r="AA163" s="17">
        <v>33.333333333333336</v>
      </c>
      <c r="AB163" s="33"/>
      <c r="AC163" s="17">
        <v>61.538461538461554</v>
      </c>
      <c r="AD163" s="17">
        <v>11.53846153846154</v>
      </c>
      <c r="AE163" s="17">
        <v>26.923076923076927</v>
      </c>
      <c r="AF163" s="22">
        <v>100.00000000000003</v>
      </c>
      <c r="AG163" s="17">
        <v>17.857142857142858</v>
      </c>
      <c r="AH163" s="17">
        <v>3.571428571428571</v>
      </c>
      <c r="AI163" s="17">
        <v>78.57142857142858</v>
      </c>
      <c r="AJ163" s="22">
        <v>100.00000000000001</v>
      </c>
      <c r="AK163" s="17">
        <v>10.714285714285714</v>
      </c>
      <c r="AL163" s="17">
        <v>71.42857142857144</v>
      </c>
      <c r="AM163" s="17">
        <v>17.857142857142858</v>
      </c>
      <c r="AN163" s="22">
        <v>100.00000000000001</v>
      </c>
      <c r="AO163" s="17">
        <f>IF(SUM($L163:$O163)&gt;3,SUM(L163:M163)/SUM($L163:$O163)*100,"n.d.")</f>
        <v>50</v>
      </c>
      <c r="AP163" s="17">
        <f>IF(SUM($L163:$O163)&gt;3,O163/SUM($L163:$O163)*100,"n.d.")</f>
        <v>0</v>
      </c>
      <c r="AQ163" s="17">
        <f>IF(SUM($L163:$O163)&gt;3,N163/SUM($L163:$O163)*100,"n.d.")</f>
        <v>50</v>
      </c>
      <c r="AR163" s="22">
        <f t="shared" si="112"/>
        <v>100</v>
      </c>
    </row>
    <row r="164" spans="2:44" ht="12.75">
      <c r="B164" s="10" t="s">
        <v>132</v>
      </c>
      <c r="C164" s="10" t="s">
        <v>136</v>
      </c>
      <c r="D164" s="11" t="s">
        <v>135</v>
      </c>
      <c r="E164" s="6" t="s">
        <v>249</v>
      </c>
      <c r="F164" s="6" t="s">
        <v>244</v>
      </c>
      <c r="G164" s="17">
        <v>100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20">
        <v>0</v>
      </c>
      <c r="W164" s="22">
        <v>100</v>
      </c>
      <c r="X164" s="17">
        <v>0</v>
      </c>
      <c r="Y164" s="17">
        <v>0</v>
      </c>
      <c r="Z164" s="23" t="s">
        <v>69</v>
      </c>
      <c r="AA164" s="17" t="s">
        <v>69</v>
      </c>
      <c r="AB164" s="33"/>
      <c r="AC164" s="17">
        <v>100</v>
      </c>
      <c r="AD164" s="17">
        <v>0</v>
      </c>
      <c r="AE164" s="17">
        <v>0</v>
      </c>
      <c r="AF164" s="22">
        <v>100</v>
      </c>
      <c r="AG164" s="17" t="s">
        <v>69</v>
      </c>
      <c r="AH164" s="17" t="s">
        <v>69</v>
      </c>
      <c r="AI164" s="17" t="s">
        <v>69</v>
      </c>
      <c r="AJ164" s="22" t="s">
        <v>241</v>
      </c>
      <c r="AK164" s="17" t="s">
        <v>69</v>
      </c>
      <c r="AL164" s="17" t="s">
        <v>69</v>
      </c>
      <c r="AM164" s="17" t="s">
        <v>69</v>
      </c>
      <c r="AN164" s="22" t="s">
        <v>241</v>
      </c>
      <c r="AO164" s="17" t="str">
        <f>IF(SUM($L164:$O164)&gt;3,SUM(L164:M164)/SUM($L164:$O164)*100,"n.d.")</f>
        <v>n.d.</v>
      </c>
      <c r="AP164" s="17" t="str">
        <f>IF(SUM($L164:$O164)&gt;3,O164/SUM($L164:$O164)*100,"n.d.")</f>
        <v>n.d.</v>
      </c>
      <c r="AQ164" s="17" t="str">
        <f>IF(SUM($L164:$O164)&gt;3,N164/SUM($L164:$O164)*100,"n.d.")</f>
        <v>n.d.</v>
      </c>
      <c r="AR164" s="22">
        <f t="shared" si="112"/>
      </c>
    </row>
    <row r="165" spans="2:44" ht="7.5" customHeight="1">
      <c r="B165" s="10"/>
      <c r="C165" s="10"/>
      <c r="D165" s="11"/>
      <c r="E165" s="6"/>
      <c r="F165" s="6"/>
      <c r="G165" s="17"/>
      <c r="H165" s="17"/>
      <c r="I165" s="17"/>
      <c r="J165" s="17"/>
      <c r="K165" s="7"/>
      <c r="L165" s="7"/>
      <c r="M165" s="7"/>
      <c r="N165" s="7"/>
      <c r="O165" s="7"/>
      <c r="P165" s="7"/>
      <c r="Q165" s="7"/>
      <c r="R165" s="7"/>
      <c r="S165" s="7"/>
      <c r="T165" s="17"/>
      <c r="U165" s="17"/>
      <c r="V165" s="20"/>
      <c r="W165" s="22"/>
      <c r="X165" s="17"/>
      <c r="Y165" s="17"/>
      <c r="Z165" s="23"/>
      <c r="AA165" s="17"/>
      <c r="AB165" s="33"/>
      <c r="AC165" s="17"/>
      <c r="AD165" s="17"/>
      <c r="AE165" s="17"/>
      <c r="AF165" s="22"/>
      <c r="AG165" s="17"/>
      <c r="AH165" s="17"/>
      <c r="AI165" s="17"/>
      <c r="AJ165" s="22"/>
      <c r="AK165" s="17"/>
      <c r="AL165" s="17"/>
      <c r="AM165" s="17"/>
      <c r="AN165" s="22"/>
      <c r="AO165" s="17"/>
      <c r="AP165" s="17"/>
      <c r="AQ165" s="17"/>
      <c r="AR165" s="22">
        <f t="shared" si="112"/>
      </c>
    </row>
    <row r="166" spans="2:44" ht="12.75">
      <c r="B166" s="10" t="s">
        <v>132</v>
      </c>
      <c r="C166" s="10" t="s">
        <v>272</v>
      </c>
      <c r="D166" s="11" t="s">
        <v>141</v>
      </c>
      <c r="E166" s="6" t="s">
        <v>249</v>
      </c>
      <c r="F166" s="6" t="s">
        <v>242</v>
      </c>
      <c r="G166" s="17">
        <v>86.41975308641975</v>
      </c>
      <c r="H166" s="17">
        <v>4.938271604938271</v>
      </c>
      <c r="I166" s="17">
        <v>5.555555555555555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2.4691358024691357</v>
      </c>
      <c r="R166" s="17">
        <v>0</v>
      </c>
      <c r="S166" s="17">
        <v>0</v>
      </c>
      <c r="T166" s="17">
        <v>0.6172839506172839</v>
      </c>
      <c r="U166" s="17">
        <v>0</v>
      </c>
      <c r="V166" s="20">
        <v>0</v>
      </c>
      <c r="W166" s="22">
        <v>99.99999999999999</v>
      </c>
      <c r="X166" s="17">
        <v>0</v>
      </c>
      <c r="Y166" s="17">
        <v>0</v>
      </c>
      <c r="Z166" s="23">
        <v>0</v>
      </c>
      <c r="AA166" s="17">
        <v>52.94117647058824</v>
      </c>
      <c r="AB166" s="33"/>
      <c r="AC166" s="17">
        <v>86.41975308641976</v>
      </c>
      <c r="AD166" s="17">
        <v>10.493827160493828</v>
      </c>
      <c r="AE166" s="17">
        <v>3.08641975308642</v>
      </c>
      <c r="AF166" s="22">
        <v>100</v>
      </c>
      <c r="AG166" s="17">
        <v>50</v>
      </c>
      <c r="AH166" s="17">
        <v>50</v>
      </c>
      <c r="AI166" s="17">
        <v>0</v>
      </c>
      <c r="AJ166" s="22">
        <v>100</v>
      </c>
      <c r="AK166" s="17">
        <v>100</v>
      </c>
      <c r="AL166" s="17">
        <v>0</v>
      </c>
      <c r="AM166" s="17">
        <v>0</v>
      </c>
      <c r="AN166" s="22">
        <v>100</v>
      </c>
      <c r="AO166" s="17" t="str">
        <f>IF(SUM($L166:$O166)&gt;3,SUM(L166:M166)/SUM($L166:$O166)*100,"n.d.")</f>
        <v>n.d.</v>
      </c>
      <c r="AP166" s="17" t="str">
        <f>IF(SUM($L166:$O166)&gt;3,O166/SUM($L166:$O166)*100,"n.d.")</f>
        <v>n.d.</v>
      </c>
      <c r="AQ166" s="17" t="str">
        <f>IF(SUM($L166:$O166)&gt;3,N166/SUM($L166:$O166)*100,"n.d.")</f>
        <v>n.d.</v>
      </c>
      <c r="AR166" s="22">
        <f t="shared" si="112"/>
      </c>
    </row>
    <row r="167" spans="2:44" ht="12.75">
      <c r="B167" s="10" t="s">
        <v>132</v>
      </c>
      <c r="C167" s="10" t="s">
        <v>272</v>
      </c>
      <c r="D167" s="11" t="s">
        <v>141</v>
      </c>
      <c r="E167" s="6" t="s">
        <v>249</v>
      </c>
      <c r="F167" s="6" t="s">
        <v>243</v>
      </c>
      <c r="G167" s="17">
        <v>83.41232227488152</v>
      </c>
      <c r="H167" s="17">
        <v>6.161137440758294</v>
      </c>
      <c r="I167" s="17">
        <v>7.109004739336493</v>
      </c>
      <c r="J167" s="17">
        <v>0</v>
      </c>
      <c r="K167" s="17">
        <v>0.9478672985781991</v>
      </c>
      <c r="L167" s="7">
        <v>0.47393364928909953</v>
      </c>
      <c r="M167" s="17">
        <v>0</v>
      </c>
      <c r="N167" s="17">
        <v>1.4218009478672986</v>
      </c>
      <c r="O167" s="7">
        <v>0.47393364928909953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20">
        <v>0</v>
      </c>
      <c r="W167" s="22">
        <v>100</v>
      </c>
      <c r="X167" s="17">
        <v>0</v>
      </c>
      <c r="Y167" s="17">
        <v>0</v>
      </c>
      <c r="Z167" s="23">
        <v>4.166666666666666</v>
      </c>
      <c r="AA167" s="17">
        <v>53.57142857142857</v>
      </c>
      <c r="AB167" s="33"/>
      <c r="AC167" s="17">
        <v>83.41232227488152</v>
      </c>
      <c r="AD167" s="17">
        <v>13.270142180094787</v>
      </c>
      <c r="AE167" s="17">
        <v>3.3175355450236967</v>
      </c>
      <c r="AF167" s="22">
        <v>100</v>
      </c>
      <c r="AG167" s="17">
        <v>0</v>
      </c>
      <c r="AH167" s="17">
        <v>28.57142857142857</v>
      </c>
      <c r="AI167" s="17">
        <v>71.42857142857143</v>
      </c>
      <c r="AJ167" s="22">
        <v>100</v>
      </c>
      <c r="AK167" s="17">
        <v>28.57142857142857</v>
      </c>
      <c r="AL167" s="17">
        <v>57.14285714285714</v>
      </c>
      <c r="AM167" s="17">
        <v>14.285714285714285</v>
      </c>
      <c r="AN167" s="22">
        <v>100</v>
      </c>
      <c r="AO167" s="17" t="str">
        <f>IF(SUM($L167:$O167)&gt;3,SUM(L167:M167)/SUM($L167:$O167)*100,"n.d.")</f>
        <v>n.d.</v>
      </c>
      <c r="AP167" s="17" t="str">
        <f>IF(SUM($L167:$O167)&gt;3,O167/SUM($L167:$O167)*100,"n.d.")</f>
        <v>n.d.</v>
      </c>
      <c r="AQ167" s="17" t="str">
        <f>IF(SUM($L167:$O167)&gt;3,N167/SUM($L167:$O167)*100,"n.d.")</f>
        <v>n.d.</v>
      </c>
      <c r="AR167" s="22">
        <f t="shared" si="112"/>
      </c>
    </row>
    <row r="168" spans="2:44" ht="7.5" customHeight="1">
      <c r="B168" s="10"/>
      <c r="C168" s="10"/>
      <c r="D168" s="11"/>
      <c r="E168" s="6"/>
      <c r="F168" s="6"/>
      <c r="G168" s="17"/>
      <c r="H168" s="17"/>
      <c r="I168" s="17"/>
      <c r="J168" s="17"/>
      <c r="K168" s="7"/>
      <c r="L168" s="7"/>
      <c r="M168" s="7"/>
      <c r="N168" s="7"/>
      <c r="O168" s="7"/>
      <c r="P168" s="7"/>
      <c r="Q168" s="7"/>
      <c r="R168" s="7"/>
      <c r="S168" s="7"/>
      <c r="T168" s="17"/>
      <c r="U168" s="17"/>
      <c r="V168" s="20"/>
      <c r="W168" s="22"/>
      <c r="X168" s="17"/>
      <c r="Y168" s="17"/>
      <c r="Z168" s="23"/>
      <c r="AA168" s="17"/>
      <c r="AB168" s="33"/>
      <c r="AC168" s="17"/>
      <c r="AD168" s="17"/>
      <c r="AE168" s="17"/>
      <c r="AF168" s="22"/>
      <c r="AG168" s="17"/>
      <c r="AH168" s="17"/>
      <c r="AI168" s="17"/>
      <c r="AJ168" s="22"/>
      <c r="AK168" s="17"/>
      <c r="AL168" s="17"/>
      <c r="AM168" s="17"/>
      <c r="AN168" s="22"/>
      <c r="AO168" s="17"/>
      <c r="AP168" s="17"/>
      <c r="AQ168" s="17"/>
      <c r="AR168" s="22">
        <f t="shared" si="112"/>
      </c>
    </row>
    <row r="169" spans="2:44" ht="12.75">
      <c r="B169" s="10" t="s">
        <v>132</v>
      </c>
      <c r="C169" s="36" t="s">
        <v>275</v>
      </c>
      <c r="D169" s="11" t="s">
        <v>152</v>
      </c>
      <c r="E169" s="6" t="s">
        <v>249</v>
      </c>
      <c r="F169" s="6" t="s">
        <v>242</v>
      </c>
      <c r="G169" s="17">
        <v>83.69565217391305</v>
      </c>
      <c r="H169" s="17">
        <v>9.420289855072465</v>
      </c>
      <c r="I169" s="17">
        <v>5.434782608695652</v>
      </c>
      <c r="J169" s="17">
        <v>0</v>
      </c>
      <c r="K169" s="7">
        <v>0.36231884057971014</v>
      </c>
      <c r="L169" s="17">
        <v>0</v>
      </c>
      <c r="M169" s="17">
        <v>0</v>
      </c>
      <c r="N169" s="7">
        <v>0.36231884057971014</v>
      </c>
      <c r="O169" s="17">
        <v>0</v>
      </c>
      <c r="P169" s="17">
        <v>0</v>
      </c>
      <c r="Q169" s="17">
        <v>0</v>
      </c>
      <c r="R169" s="17">
        <v>0</v>
      </c>
      <c r="S169" s="7">
        <v>0.36231884057971014</v>
      </c>
      <c r="T169" s="17">
        <v>0</v>
      </c>
      <c r="U169" s="17">
        <v>0</v>
      </c>
      <c r="V169" s="30">
        <v>0.36231884057971014</v>
      </c>
      <c r="W169" s="22">
        <v>99.99999999999999</v>
      </c>
      <c r="X169" s="17">
        <v>0</v>
      </c>
      <c r="Y169" s="17">
        <v>0</v>
      </c>
      <c r="Z169" s="23">
        <v>12.82051282051282</v>
      </c>
      <c r="AA169" s="17">
        <v>36.58536585365854</v>
      </c>
      <c r="AB169" s="33"/>
      <c r="AC169" s="17">
        <v>84.00000000000001</v>
      </c>
      <c r="AD169" s="17">
        <v>14.90909090909091</v>
      </c>
      <c r="AE169" s="17">
        <v>1.090909090909091</v>
      </c>
      <c r="AF169" s="22">
        <v>100.00000000000001</v>
      </c>
      <c r="AG169" s="17" t="s">
        <v>69</v>
      </c>
      <c r="AH169" s="17" t="s">
        <v>69</v>
      </c>
      <c r="AI169" s="17" t="s">
        <v>69</v>
      </c>
      <c r="AJ169" s="22" t="s">
        <v>241</v>
      </c>
      <c r="AK169" s="17" t="s">
        <v>69</v>
      </c>
      <c r="AL169" s="17" t="s">
        <v>69</v>
      </c>
      <c r="AM169" s="17" t="s">
        <v>69</v>
      </c>
      <c r="AN169" s="22" t="s">
        <v>241</v>
      </c>
      <c r="AO169" s="17" t="str">
        <f>IF(SUM($L169:$O169)&gt;3,SUM(L169:M169)/SUM($L169:$O169)*100,"n.d.")</f>
        <v>n.d.</v>
      </c>
      <c r="AP169" s="17" t="str">
        <f>IF(SUM($L169:$O169)&gt;3,O169/SUM($L169:$O169)*100,"n.d.")</f>
        <v>n.d.</v>
      </c>
      <c r="AQ169" s="17" t="str">
        <f>IF(SUM($L169:$O169)&gt;3,N169/SUM($L169:$O169)*100,"n.d.")</f>
        <v>n.d.</v>
      </c>
      <c r="AR169" s="22">
        <f t="shared" si="112"/>
      </c>
    </row>
    <row r="170" spans="2:44" ht="12.75">
      <c r="B170" s="10" t="s">
        <v>132</v>
      </c>
      <c r="C170" s="36" t="s">
        <v>275</v>
      </c>
      <c r="D170" s="11" t="s">
        <v>152</v>
      </c>
      <c r="E170" s="6" t="s">
        <v>249</v>
      </c>
      <c r="F170" s="6" t="s">
        <v>243</v>
      </c>
      <c r="G170" s="17">
        <v>78.72340425531915</v>
      </c>
      <c r="H170" s="17">
        <v>12.76595744680851</v>
      </c>
      <c r="I170" s="17">
        <v>6.382978723404255</v>
      </c>
      <c r="J170" s="17">
        <v>0</v>
      </c>
      <c r="K170" s="17">
        <v>1.0638297872340425</v>
      </c>
      <c r="L170" s="17">
        <v>1.0638297872340425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20">
        <v>0</v>
      </c>
      <c r="W170" s="22">
        <v>100</v>
      </c>
      <c r="X170" s="17">
        <v>0</v>
      </c>
      <c r="Y170" s="17">
        <v>0</v>
      </c>
      <c r="Z170" s="23">
        <v>23.52941176470588</v>
      </c>
      <c r="AA170" s="17">
        <v>33.333333333333336</v>
      </c>
      <c r="AB170" s="33"/>
      <c r="AC170" s="17">
        <v>78.72340425531915</v>
      </c>
      <c r="AD170" s="17">
        <v>19.148936170212764</v>
      </c>
      <c r="AE170" s="17">
        <v>2.127659574468085</v>
      </c>
      <c r="AF170" s="22">
        <v>100</v>
      </c>
      <c r="AG170" s="17" t="s">
        <v>69</v>
      </c>
      <c r="AH170" s="17" t="s">
        <v>69</v>
      </c>
      <c r="AI170" s="17" t="s">
        <v>69</v>
      </c>
      <c r="AJ170" s="22" t="s">
        <v>241</v>
      </c>
      <c r="AK170" s="17" t="s">
        <v>69</v>
      </c>
      <c r="AL170" s="17" t="s">
        <v>69</v>
      </c>
      <c r="AM170" s="17" t="s">
        <v>69</v>
      </c>
      <c r="AN170" s="22" t="s">
        <v>241</v>
      </c>
      <c r="AO170" s="17" t="str">
        <f>IF(SUM($L170:$O170)&gt;3,SUM(L170:M170)/SUM($L170:$O170)*100,"n.d.")</f>
        <v>n.d.</v>
      </c>
      <c r="AP170" s="17" t="str">
        <f>IF(SUM($L170:$O170)&gt;3,O170/SUM($L170:$O170)*100,"n.d.")</f>
        <v>n.d.</v>
      </c>
      <c r="AQ170" s="17" t="str">
        <f>IF(SUM($L170:$O170)&gt;3,N170/SUM($L170:$O170)*100,"n.d.")</f>
        <v>n.d.</v>
      </c>
      <c r="AR170" s="22">
        <f t="shared" si="112"/>
      </c>
    </row>
    <row r="171" spans="2:44" ht="7.5" customHeight="1">
      <c r="B171" s="10"/>
      <c r="C171" s="10"/>
      <c r="D171" s="11"/>
      <c r="E171" s="6"/>
      <c r="F171" s="6"/>
      <c r="G171" s="17"/>
      <c r="H171" s="17"/>
      <c r="I171" s="1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30"/>
      <c r="W171" s="22"/>
      <c r="X171" s="17"/>
      <c r="Y171" s="17"/>
      <c r="Z171" s="23"/>
      <c r="AA171" s="17"/>
      <c r="AB171" s="33"/>
      <c r="AC171" s="17"/>
      <c r="AD171" s="17"/>
      <c r="AE171" s="17"/>
      <c r="AF171" s="22"/>
      <c r="AG171" s="17"/>
      <c r="AH171" s="17"/>
      <c r="AI171" s="17"/>
      <c r="AJ171" s="22"/>
      <c r="AK171" s="17"/>
      <c r="AL171" s="17"/>
      <c r="AM171" s="17"/>
      <c r="AN171" s="22"/>
      <c r="AO171" s="17"/>
      <c r="AP171" s="17"/>
      <c r="AQ171" s="17"/>
      <c r="AR171" s="22">
        <f t="shared" si="112"/>
      </c>
    </row>
    <row r="172" spans="2:44" ht="12.75">
      <c r="B172" s="10" t="s">
        <v>228</v>
      </c>
      <c r="C172" s="36" t="s">
        <v>282</v>
      </c>
      <c r="D172" s="11" t="s">
        <v>168</v>
      </c>
      <c r="E172" s="6" t="s">
        <v>249</v>
      </c>
      <c r="F172" s="6" t="s">
        <v>242</v>
      </c>
      <c r="G172" s="17">
        <v>58.74125874125874</v>
      </c>
      <c r="H172" s="17">
        <v>11.888111888111888</v>
      </c>
      <c r="I172" s="17">
        <v>9.79020979020979</v>
      </c>
      <c r="J172" s="7">
        <v>0.6993006993006993</v>
      </c>
      <c r="K172" s="17">
        <v>0</v>
      </c>
      <c r="L172" s="17">
        <v>4.195804195804196</v>
      </c>
      <c r="M172" s="17">
        <v>0</v>
      </c>
      <c r="N172" s="17">
        <v>0</v>
      </c>
      <c r="O172" s="17">
        <v>0.6993006993006993</v>
      </c>
      <c r="P172" s="17">
        <v>0.6993006993006993</v>
      </c>
      <c r="Q172" s="17">
        <v>0.6993006993006993</v>
      </c>
      <c r="R172" s="17">
        <v>0</v>
      </c>
      <c r="S172" s="17">
        <v>0</v>
      </c>
      <c r="T172" s="17">
        <v>0</v>
      </c>
      <c r="U172" s="17">
        <v>2.097902097902098</v>
      </c>
      <c r="V172" s="30">
        <v>10.48951048951049</v>
      </c>
      <c r="W172" s="22">
        <v>99.99999999999997</v>
      </c>
      <c r="X172" s="17">
        <v>0</v>
      </c>
      <c r="Y172" s="17">
        <v>0</v>
      </c>
      <c r="Z172" s="23">
        <v>6.451612903225806</v>
      </c>
      <c r="AA172" s="17">
        <v>45.16129032258064</v>
      </c>
      <c r="AB172" s="33"/>
      <c r="AC172" s="17">
        <v>67.20000000000002</v>
      </c>
      <c r="AD172" s="17">
        <v>24.80000000000001</v>
      </c>
      <c r="AE172" s="17">
        <v>8.000000000000002</v>
      </c>
      <c r="AF172" s="22">
        <v>100.00000000000003</v>
      </c>
      <c r="AG172" s="17">
        <v>10</v>
      </c>
      <c r="AH172" s="17">
        <v>15.000000000000002</v>
      </c>
      <c r="AI172" s="17">
        <v>75.00000000000001</v>
      </c>
      <c r="AJ172" s="22">
        <v>100.00000000000001</v>
      </c>
      <c r="AK172" s="17">
        <v>20</v>
      </c>
      <c r="AL172" s="17">
        <v>60.00000000000001</v>
      </c>
      <c r="AM172" s="17">
        <v>20</v>
      </c>
      <c r="AN172" s="22">
        <v>100</v>
      </c>
      <c r="AO172" s="17">
        <f>IF(SUM($L172:$O172)&gt;3,SUM(L172:M172)/SUM($L172:$O172)*100,"n.d.")</f>
        <v>85.71428571428572</v>
      </c>
      <c r="AP172" s="17">
        <f>IF(SUM($L172:$O172)&gt;3,O172/SUM($L172:$O172)*100,"n.d.")</f>
        <v>14.285714285714285</v>
      </c>
      <c r="AQ172" s="17">
        <f>IF(SUM($L172:$O172)&gt;3,N172/SUM($L172:$O172)*100,"n.d.")</f>
        <v>0</v>
      </c>
      <c r="AR172" s="22">
        <f t="shared" si="112"/>
        <v>100</v>
      </c>
    </row>
    <row r="173" spans="2:44" ht="12.75">
      <c r="B173" s="10" t="s">
        <v>228</v>
      </c>
      <c r="C173" s="36" t="s">
        <v>282</v>
      </c>
      <c r="D173" s="11" t="s">
        <v>168</v>
      </c>
      <c r="E173" s="6" t="s">
        <v>249</v>
      </c>
      <c r="F173" s="6" t="s">
        <v>243</v>
      </c>
      <c r="G173" s="17">
        <v>94.04761904761905</v>
      </c>
      <c r="H173" s="17">
        <v>1.1904761904761905</v>
      </c>
      <c r="I173" s="17">
        <v>2.380952380952381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1.1904761904761905</v>
      </c>
      <c r="R173" s="17">
        <v>0</v>
      </c>
      <c r="S173" s="17">
        <v>0</v>
      </c>
      <c r="T173" s="17">
        <v>0</v>
      </c>
      <c r="U173" s="17">
        <v>0</v>
      </c>
      <c r="V173" s="30">
        <v>1.1904761904761905</v>
      </c>
      <c r="W173" s="22">
        <v>100</v>
      </c>
      <c r="X173" s="17">
        <v>0</v>
      </c>
      <c r="Y173" s="17">
        <v>0</v>
      </c>
      <c r="Z173" s="23">
        <v>33.33333333333333</v>
      </c>
      <c r="AA173" s="17">
        <v>66.66666666666667</v>
      </c>
      <c r="AB173" s="33"/>
      <c r="AC173" s="17">
        <v>95.18072289156628</v>
      </c>
      <c r="AD173" s="17">
        <v>3.614457831325301</v>
      </c>
      <c r="AE173" s="17">
        <v>1.2048192771084338</v>
      </c>
      <c r="AF173" s="22">
        <v>100</v>
      </c>
      <c r="AG173" s="17" t="s">
        <v>69</v>
      </c>
      <c r="AH173" s="17" t="s">
        <v>69</v>
      </c>
      <c r="AI173" s="17" t="s">
        <v>69</v>
      </c>
      <c r="AJ173" s="22" t="s">
        <v>241</v>
      </c>
      <c r="AK173" s="17" t="s">
        <v>69</v>
      </c>
      <c r="AL173" s="17" t="s">
        <v>69</v>
      </c>
      <c r="AM173" s="17" t="s">
        <v>69</v>
      </c>
      <c r="AN173" s="22" t="s">
        <v>241</v>
      </c>
      <c r="AO173" s="17" t="str">
        <f>IF(SUM($L173:$O173)&gt;3,SUM(L173:M173)/SUM($L173:$O173)*100,"n.d.")</f>
        <v>n.d.</v>
      </c>
      <c r="AP173" s="17" t="str">
        <f>IF(SUM($L173:$O173)&gt;3,O173/SUM($L173:$O173)*100,"n.d.")</f>
        <v>n.d.</v>
      </c>
      <c r="AQ173" s="17" t="str">
        <f>IF(SUM($L173:$O173)&gt;3,N173/SUM($L173:$O173)*100,"n.d.")</f>
        <v>n.d.</v>
      </c>
      <c r="AR173" s="22">
        <f t="shared" si="112"/>
      </c>
    </row>
    <row r="174" spans="2:44" ht="12.75">
      <c r="B174" s="10" t="s">
        <v>228</v>
      </c>
      <c r="C174" s="36" t="s">
        <v>282</v>
      </c>
      <c r="D174" s="11" t="s">
        <v>168</v>
      </c>
      <c r="E174" s="6" t="s">
        <v>249</v>
      </c>
      <c r="F174" s="6" t="s">
        <v>244</v>
      </c>
      <c r="G174" s="17">
        <v>97.9020979020979</v>
      </c>
      <c r="H174" s="17">
        <v>1.3986013986013985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0.6993006993006993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20">
        <v>0</v>
      </c>
      <c r="W174" s="22">
        <v>100</v>
      </c>
      <c r="X174" s="17">
        <v>0</v>
      </c>
      <c r="Y174" s="17">
        <v>0</v>
      </c>
      <c r="Z174" s="23" t="s">
        <v>69</v>
      </c>
      <c r="AA174" s="17" t="s">
        <v>69</v>
      </c>
      <c r="AB174" s="33"/>
      <c r="AC174" s="17">
        <v>97.9020979020979</v>
      </c>
      <c r="AD174" s="17">
        <v>1.3986013986013985</v>
      </c>
      <c r="AE174" s="17">
        <v>0.6993006993006993</v>
      </c>
      <c r="AF174" s="22">
        <v>100</v>
      </c>
      <c r="AG174" s="17" t="s">
        <v>69</v>
      </c>
      <c r="AH174" s="17" t="s">
        <v>69</v>
      </c>
      <c r="AI174" s="17" t="s">
        <v>69</v>
      </c>
      <c r="AJ174" s="22" t="s">
        <v>241</v>
      </c>
      <c r="AK174" s="17" t="s">
        <v>69</v>
      </c>
      <c r="AL174" s="17" t="s">
        <v>69</v>
      </c>
      <c r="AM174" s="17" t="s">
        <v>69</v>
      </c>
      <c r="AN174" s="22" t="s">
        <v>241</v>
      </c>
      <c r="AO174" s="17" t="str">
        <f>IF(SUM($L174:$O174)&gt;3,SUM(L174:M174)/SUM($L174:$O174)*100,"n.d.")</f>
        <v>n.d.</v>
      </c>
      <c r="AP174" s="17" t="str">
        <f>IF(SUM($L174:$O174)&gt;3,O174/SUM($L174:$O174)*100,"n.d.")</f>
        <v>n.d.</v>
      </c>
      <c r="AQ174" s="17" t="str">
        <f>IF(SUM($L174:$O174)&gt;3,N174/SUM($L174:$O174)*100,"n.d.")</f>
        <v>n.d.</v>
      </c>
      <c r="AR174" s="22">
        <f t="shared" si="112"/>
      </c>
    </row>
    <row r="175" spans="2:44" ht="7.5" customHeight="1">
      <c r="B175" s="10"/>
      <c r="C175" s="10"/>
      <c r="D175" s="11"/>
      <c r="E175" s="6"/>
      <c r="F175" s="6"/>
      <c r="G175" s="17"/>
      <c r="H175" s="17"/>
      <c r="I175" s="17"/>
      <c r="J175" s="17"/>
      <c r="K175" s="17"/>
      <c r="L175" s="7"/>
      <c r="M175" s="7"/>
      <c r="N175" s="7"/>
      <c r="O175" s="7"/>
      <c r="P175" s="7"/>
      <c r="Q175" s="7"/>
      <c r="R175" s="7"/>
      <c r="S175" s="7"/>
      <c r="T175" s="17"/>
      <c r="U175" s="17"/>
      <c r="V175" s="20"/>
      <c r="W175" s="22"/>
      <c r="X175" s="17"/>
      <c r="Y175" s="17"/>
      <c r="Z175" s="23"/>
      <c r="AA175" s="17"/>
      <c r="AB175" s="33"/>
      <c r="AC175" s="17"/>
      <c r="AD175" s="17"/>
      <c r="AE175" s="17"/>
      <c r="AF175" s="22"/>
      <c r="AG175" s="17"/>
      <c r="AH175" s="17"/>
      <c r="AI175" s="17"/>
      <c r="AJ175" s="22"/>
      <c r="AK175" s="17"/>
      <c r="AL175" s="17"/>
      <c r="AM175" s="17"/>
      <c r="AN175" s="22"/>
      <c r="AO175" s="17"/>
      <c r="AP175" s="17"/>
      <c r="AQ175" s="17"/>
      <c r="AR175" s="22">
        <f t="shared" si="112"/>
      </c>
    </row>
    <row r="176" spans="2:44" ht="12.75">
      <c r="B176" s="10" t="s">
        <v>132</v>
      </c>
      <c r="C176" s="10" t="s">
        <v>184</v>
      </c>
      <c r="D176" s="11" t="s">
        <v>183</v>
      </c>
      <c r="E176" s="6" t="s">
        <v>249</v>
      </c>
      <c r="F176" s="6" t="s">
        <v>242</v>
      </c>
      <c r="G176" s="17">
        <v>92.3076923076923</v>
      </c>
      <c r="H176" s="17">
        <v>4.195804195804196</v>
      </c>
      <c r="I176" s="17">
        <v>3.4965034965034967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0</v>
      </c>
      <c r="R176" s="17">
        <v>0</v>
      </c>
      <c r="S176" s="17">
        <v>0</v>
      </c>
      <c r="T176" s="17">
        <v>0</v>
      </c>
      <c r="U176" s="17">
        <v>0</v>
      </c>
      <c r="V176" s="20">
        <v>0</v>
      </c>
      <c r="W176" s="22">
        <v>100</v>
      </c>
      <c r="X176" s="17">
        <v>0</v>
      </c>
      <c r="Y176" s="17">
        <v>0</v>
      </c>
      <c r="Z176" s="23">
        <v>18.181818181818183</v>
      </c>
      <c r="AA176" s="17">
        <v>45.45454545454545</v>
      </c>
      <c r="AB176" s="33"/>
      <c r="AC176" s="17">
        <v>92.3076923076923</v>
      </c>
      <c r="AD176" s="17">
        <v>7.6923076923076925</v>
      </c>
      <c r="AE176" s="17">
        <v>0</v>
      </c>
      <c r="AF176" s="22">
        <v>100</v>
      </c>
      <c r="AG176" s="17" t="s">
        <v>69</v>
      </c>
      <c r="AH176" s="17" t="s">
        <v>69</v>
      </c>
      <c r="AI176" s="17" t="s">
        <v>69</v>
      </c>
      <c r="AJ176" s="22" t="s">
        <v>241</v>
      </c>
      <c r="AK176" s="17" t="s">
        <v>69</v>
      </c>
      <c r="AL176" s="17" t="s">
        <v>69</v>
      </c>
      <c r="AM176" s="17" t="s">
        <v>69</v>
      </c>
      <c r="AN176" s="22" t="s">
        <v>241</v>
      </c>
      <c r="AO176" s="17" t="str">
        <f>IF(SUM($L176:$O176)&gt;3,SUM(L176:M176)/SUM($L176:$O176)*100,"n.d.")</f>
        <v>n.d.</v>
      </c>
      <c r="AP176" s="17" t="str">
        <f>IF(SUM($L176:$O176)&gt;3,O176/SUM($L176:$O176)*100,"n.d.")</f>
        <v>n.d.</v>
      </c>
      <c r="AQ176" s="17" t="str">
        <f>IF(SUM($L176:$O176)&gt;3,N176/SUM($L176:$O176)*100,"n.d.")</f>
        <v>n.d.</v>
      </c>
      <c r="AR176" s="22">
        <f t="shared" si="112"/>
      </c>
    </row>
    <row r="177" spans="2:44" ht="12.75">
      <c r="B177" s="10" t="s">
        <v>132</v>
      </c>
      <c r="C177" s="10" t="s">
        <v>184</v>
      </c>
      <c r="D177" s="11" t="s">
        <v>183</v>
      </c>
      <c r="E177" s="6" t="s">
        <v>249</v>
      </c>
      <c r="F177" s="6" t="s">
        <v>243</v>
      </c>
      <c r="G177" s="17">
        <v>96.94323144104804</v>
      </c>
      <c r="H177" s="17">
        <v>2.1834061135371177</v>
      </c>
      <c r="I177" s="7">
        <v>0.43668122270742354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30">
        <v>0.43668122270742354</v>
      </c>
      <c r="W177" s="22">
        <v>100</v>
      </c>
      <c r="X177" s="17">
        <v>0</v>
      </c>
      <c r="Y177" s="17">
        <v>0</v>
      </c>
      <c r="Z177" s="23">
        <v>33.33333333333333</v>
      </c>
      <c r="AA177" s="17" t="s">
        <v>69</v>
      </c>
      <c r="AB177" s="33"/>
      <c r="AC177" s="17">
        <v>97.36842105263158</v>
      </c>
      <c r="AD177" s="17">
        <v>2.631578947368421</v>
      </c>
      <c r="AE177" s="17">
        <v>0</v>
      </c>
      <c r="AF177" s="22">
        <v>100</v>
      </c>
      <c r="AG177" s="17" t="s">
        <v>69</v>
      </c>
      <c r="AH177" s="17" t="s">
        <v>69</v>
      </c>
      <c r="AI177" s="17" t="s">
        <v>69</v>
      </c>
      <c r="AJ177" s="22" t="s">
        <v>241</v>
      </c>
      <c r="AK177" s="17" t="s">
        <v>69</v>
      </c>
      <c r="AL177" s="17" t="s">
        <v>69</v>
      </c>
      <c r="AM177" s="17" t="s">
        <v>69</v>
      </c>
      <c r="AN177" s="22" t="s">
        <v>241</v>
      </c>
      <c r="AO177" s="17" t="str">
        <f>IF(SUM($L177:$O177)&gt;3,SUM(L177:M177)/SUM($L177:$O177)*100,"n.d.")</f>
        <v>n.d.</v>
      </c>
      <c r="AP177" s="17" t="str">
        <f>IF(SUM($L177:$O177)&gt;3,O177/SUM($L177:$O177)*100,"n.d.")</f>
        <v>n.d.</v>
      </c>
      <c r="AQ177" s="17" t="str">
        <f>IF(SUM($L177:$O177)&gt;3,N177/SUM($L177:$O177)*100,"n.d.")</f>
        <v>n.d.</v>
      </c>
      <c r="AR177" s="22">
        <f t="shared" si="112"/>
      </c>
    </row>
    <row r="178" spans="2:44" ht="7.5" customHeight="1">
      <c r="B178" s="10"/>
      <c r="C178" s="10"/>
      <c r="D178" s="11"/>
      <c r="E178" s="6"/>
      <c r="F178" s="6"/>
      <c r="G178" s="17"/>
      <c r="H178" s="17"/>
      <c r="I178" s="7"/>
      <c r="J178" s="17"/>
      <c r="K178" s="17"/>
      <c r="L178" s="7"/>
      <c r="M178" s="7"/>
      <c r="N178" s="7"/>
      <c r="O178" s="7"/>
      <c r="P178" s="7"/>
      <c r="Q178" s="7"/>
      <c r="R178" s="7"/>
      <c r="S178" s="7"/>
      <c r="T178" s="17"/>
      <c r="U178" s="17"/>
      <c r="V178" s="30"/>
      <c r="W178" s="22"/>
      <c r="X178" s="17"/>
      <c r="Y178" s="17"/>
      <c r="Z178" s="23"/>
      <c r="AA178" s="17"/>
      <c r="AB178" s="33"/>
      <c r="AC178" s="17"/>
      <c r="AD178" s="17"/>
      <c r="AE178" s="17"/>
      <c r="AF178" s="22"/>
      <c r="AG178" s="17"/>
      <c r="AH178" s="17"/>
      <c r="AI178" s="17"/>
      <c r="AJ178" s="22"/>
      <c r="AK178" s="17"/>
      <c r="AL178" s="17"/>
      <c r="AM178" s="17"/>
      <c r="AN178" s="22"/>
      <c r="AO178" s="17"/>
      <c r="AP178" s="17"/>
      <c r="AQ178" s="17"/>
      <c r="AR178" s="22"/>
    </row>
    <row r="179" spans="2:44" ht="12" customHeight="1">
      <c r="B179" s="10" t="s">
        <v>132</v>
      </c>
      <c r="C179" s="10" t="s">
        <v>186</v>
      </c>
      <c r="D179" s="11" t="s">
        <v>185</v>
      </c>
      <c r="E179" s="6" t="s">
        <v>249</v>
      </c>
      <c r="F179" s="6" t="s">
        <v>242</v>
      </c>
      <c r="G179" s="17">
        <v>52.17391304347826</v>
      </c>
      <c r="H179" s="17">
        <v>10.144927536231885</v>
      </c>
      <c r="I179" s="17">
        <v>11.594202898550725</v>
      </c>
      <c r="J179" s="17">
        <v>0</v>
      </c>
      <c r="K179" s="17">
        <v>0</v>
      </c>
      <c r="L179" s="17">
        <v>7.246376811594203</v>
      </c>
      <c r="M179" s="17">
        <v>0</v>
      </c>
      <c r="N179" s="17">
        <v>1.4492753623188406</v>
      </c>
      <c r="O179" s="17">
        <v>0.7246376811594203</v>
      </c>
      <c r="P179" s="17">
        <v>2.1739130434782608</v>
      </c>
      <c r="Q179" s="17">
        <v>0.7246376811594203</v>
      </c>
      <c r="R179" s="17">
        <v>1.4492753623188406</v>
      </c>
      <c r="S179" s="17">
        <v>0</v>
      </c>
      <c r="T179" s="17">
        <v>0</v>
      </c>
      <c r="U179" s="17">
        <v>0</v>
      </c>
      <c r="V179" s="30">
        <v>12.318840579710145</v>
      </c>
      <c r="W179" s="22">
        <f>SUM(G179:V179)</f>
        <v>100</v>
      </c>
      <c r="X179" s="17">
        <v>0</v>
      </c>
      <c r="Y179" s="17">
        <v>0</v>
      </c>
      <c r="Z179" s="23">
        <v>13.333333333333334</v>
      </c>
      <c r="AA179" s="17">
        <v>53.333333333333336</v>
      </c>
      <c r="AB179" s="33"/>
      <c r="AC179" s="17">
        <v>59.50413223140495</v>
      </c>
      <c r="AD179" s="17">
        <v>24.793388429752067</v>
      </c>
      <c r="AE179" s="17">
        <v>15.70247933884297</v>
      </c>
      <c r="AF179" s="22">
        <v>100</v>
      </c>
      <c r="AG179" s="17">
        <v>21.052631578947373</v>
      </c>
      <c r="AH179" s="17">
        <v>2.6315789473684217</v>
      </c>
      <c r="AI179" s="17">
        <v>76.31578947368422</v>
      </c>
      <c r="AJ179" s="22">
        <v>100.00000000000001</v>
      </c>
      <c r="AK179" s="17">
        <v>5.263157894736843</v>
      </c>
      <c r="AL179" s="17">
        <v>63.15789473684211</v>
      </c>
      <c r="AM179" s="17">
        <v>31.578947368421055</v>
      </c>
      <c r="AN179" s="22">
        <v>100.00000000000001</v>
      </c>
      <c r="AO179" s="17">
        <v>76.92307692307693</v>
      </c>
      <c r="AP179" s="17">
        <v>15.384615384615385</v>
      </c>
      <c r="AQ179" s="17">
        <v>7.6923076923076925</v>
      </c>
      <c r="AR179" s="22">
        <v>100.00000000000001</v>
      </c>
    </row>
    <row r="180" spans="2:44" ht="12" customHeight="1">
      <c r="B180" s="10" t="s">
        <v>132</v>
      </c>
      <c r="C180" s="10" t="s">
        <v>186</v>
      </c>
      <c r="D180" s="11" t="s">
        <v>185</v>
      </c>
      <c r="E180" s="6" t="s">
        <v>249</v>
      </c>
      <c r="F180" s="6" t="s">
        <v>256</v>
      </c>
      <c r="G180" s="17">
        <v>97.02127659574468</v>
      </c>
      <c r="H180" s="17">
        <v>1.276595744680851</v>
      </c>
      <c r="I180" s="7">
        <v>0.425531914893617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7">
        <v>0.425531914893617</v>
      </c>
      <c r="T180" s="17">
        <v>0</v>
      </c>
      <c r="U180" s="17">
        <v>0</v>
      </c>
      <c r="V180" s="30">
        <v>0.851063829787234</v>
      </c>
      <c r="W180" s="22">
        <f>SUM(G180:V180)</f>
        <v>99.99999999999999</v>
      </c>
      <c r="X180" s="17">
        <v>0</v>
      </c>
      <c r="Y180" s="17">
        <v>0</v>
      </c>
      <c r="Z180" s="23">
        <v>50</v>
      </c>
      <c r="AA180" s="17" t="s">
        <v>69</v>
      </c>
      <c r="AB180" s="33"/>
      <c r="AC180" s="17">
        <v>97.85407725321889</v>
      </c>
      <c r="AD180" s="17">
        <v>1.7167381974248928</v>
      </c>
      <c r="AE180" s="17">
        <v>0.42918454935622324</v>
      </c>
      <c r="AF180" s="22">
        <v>100</v>
      </c>
      <c r="AG180" s="17" t="s">
        <v>69</v>
      </c>
      <c r="AH180" s="17" t="s">
        <v>69</v>
      </c>
      <c r="AI180" s="17" t="s">
        <v>69</v>
      </c>
      <c r="AJ180" s="22" t="s">
        <v>241</v>
      </c>
      <c r="AK180" s="17" t="s">
        <v>69</v>
      </c>
      <c r="AL180" s="17" t="s">
        <v>69</v>
      </c>
      <c r="AM180" s="17" t="s">
        <v>69</v>
      </c>
      <c r="AN180" s="22" t="s">
        <v>241</v>
      </c>
      <c r="AO180" s="17" t="s">
        <v>69</v>
      </c>
      <c r="AP180" s="17" t="s">
        <v>69</v>
      </c>
      <c r="AQ180" s="17" t="s">
        <v>69</v>
      </c>
      <c r="AR180" s="22" t="s">
        <v>241</v>
      </c>
    </row>
    <row r="181" spans="2:44" ht="7.5" customHeight="1">
      <c r="B181" s="10"/>
      <c r="C181" s="10"/>
      <c r="D181" s="11"/>
      <c r="E181" s="6"/>
      <c r="F181" s="6"/>
      <c r="G181" s="17"/>
      <c r="H181" s="17"/>
      <c r="I181" s="7"/>
      <c r="J181" s="17"/>
      <c r="K181" s="1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30"/>
      <c r="W181" s="22"/>
      <c r="X181" s="17"/>
      <c r="Y181" s="17"/>
      <c r="Z181" s="23"/>
      <c r="AA181" s="17"/>
      <c r="AB181" s="33"/>
      <c r="AC181" s="17"/>
      <c r="AD181" s="17"/>
      <c r="AE181" s="17"/>
      <c r="AF181" s="22"/>
      <c r="AG181" s="17"/>
      <c r="AH181" s="17"/>
      <c r="AI181" s="17"/>
      <c r="AJ181" s="22"/>
      <c r="AK181" s="17"/>
      <c r="AL181" s="17"/>
      <c r="AM181" s="17"/>
      <c r="AN181" s="22"/>
      <c r="AO181" s="17"/>
      <c r="AP181" s="17"/>
      <c r="AQ181" s="17"/>
      <c r="AR181" s="22"/>
    </row>
    <row r="182" spans="2:44" ht="12.75">
      <c r="B182" s="10" t="s">
        <v>132</v>
      </c>
      <c r="C182" s="10" t="s">
        <v>189</v>
      </c>
      <c r="D182" s="11" t="s">
        <v>188</v>
      </c>
      <c r="E182" s="6" t="s">
        <v>249</v>
      </c>
      <c r="F182" s="6" t="s">
        <v>242</v>
      </c>
      <c r="G182" s="17">
        <v>78.68852459016394</v>
      </c>
      <c r="H182" s="17">
        <v>7.103825136612022</v>
      </c>
      <c r="I182" s="17">
        <v>4.371584699453552</v>
      </c>
      <c r="J182" s="17">
        <v>0</v>
      </c>
      <c r="K182" s="17">
        <v>0</v>
      </c>
      <c r="L182" s="17">
        <v>4.918032786885246</v>
      </c>
      <c r="M182" s="17">
        <v>0</v>
      </c>
      <c r="N182" s="17">
        <v>0</v>
      </c>
      <c r="O182" s="17">
        <v>0</v>
      </c>
      <c r="P182" s="17">
        <v>0</v>
      </c>
      <c r="Q182" s="7">
        <v>0.546448087431694</v>
      </c>
      <c r="R182" s="17">
        <v>0</v>
      </c>
      <c r="S182" s="7">
        <v>0.546448087431694</v>
      </c>
      <c r="T182" s="17">
        <v>0</v>
      </c>
      <c r="U182" s="17">
        <v>0</v>
      </c>
      <c r="V182" s="30">
        <v>3.825136612021858</v>
      </c>
      <c r="W182" s="22">
        <v>100.00000000000001</v>
      </c>
      <c r="X182" s="17">
        <v>0</v>
      </c>
      <c r="Y182" s="17">
        <v>0</v>
      </c>
      <c r="Z182" s="23">
        <v>9.523809523809524</v>
      </c>
      <c r="AA182" s="17">
        <v>38.0952380952381</v>
      </c>
      <c r="AB182" s="33"/>
      <c r="AC182" s="17">
        <v>81.81818181818181</v>
      </c>
      <c r="AD182" s="17">
        <v>11.931818181818182</v>
      </c>
      <c r="AE182" s="17">
        <v>6.249999999999999</v>
      </c>
      <c r="AF182" s="22">
        <v>100</v>
      </c>
      <c r="AG182" s="17">
        <v>13.636363636363638</v>
      </c>
      <c r="AH182" s="17">
        <v>4.545454545454546</v>
      </c>
      <c r="AI182" s="17">
        <v>81.81818181818183</v>
      </c>
      <c r="AJ182" s="22">
        <v>100.00000000000001</v>
      </c>
      <c r="AK182" s="17">
        <v>18.181818181818183</v>
      </c>
      <c r="AL182" s="17">
        <v>81.81818181818183</v>
      </c>
      <c r="AM182" s="17">
        <v>0</v>
      </c>
      <c r="AN182" s="22">
        <v>100.00000000000001</v>
      </c>
      <c r="AO182" s="17">
        <f>IF(SUM($L182:$O182)&gt;3,SUM(L182:M182)/SUM($L182:$O182)*100,"n.d.")</f>
        <v>100</v>
      </c>
      <c r="AP182" s="17">
        <f>IF(SUM($L182:$O182)&gt;3,O182/SUM($L182:$O182)*100,"n.d.")</f>
        <v>0</v>
      </c>
      <c r="AQ182" s="17">
        <f>IF(SUM($L182:$O182)&gt;3,N182/SUM($L182:$O182)*100,"n.d.")</f>
        <v>0</v>
      </c>
      <c r="AR182" s="22">
        <f t="shared" si="112"/>
        <v>100</v>
      </c>
    </row>
    <row r="183" spans="2:44" ht="12.75">
      <c r="B183" s="10" t="s">
        <v>132</v>
      </c>
      <c r="C183" s="10" t="s">
        <v>189</v>
      </c>
      <c r="D183" s="11" t="s">
        <v>188</v>
      </c>
      <c r="E183" s="6" t="s">
        <v>249</v>
      </c>
      <c r="F183" s="6" t="s">
        <v>243</v>
      </c>
      <c r="G183" s="17">
        <v>90.81081081081082</v>
      </c>
      <c r="H183" s="17">
        <v>5.405405405405405</v>
      </c>
      <c r="I183" s="17">
        <v>3.2432432432432434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0</v>
      </c>
      <c r="V183" s="30">
        <v>0.5405405405405406</v>
      </c>
      <c r="W183" s="22">
        <v>100.00000000000001</v>
      </c>
      <c r="X183" s="17">
        <v>0</v>
      </c>
      <c r="Y183" s="17">
        <v>0</v>
      </c>
      <c r="Z183" s="23">
        <v>25</v>
      </c>
      <c r="AA183" s="17">
        <v>37.5</v>
      </c>
      <c r="AB183" s="33"/>
      <c r="AC183" s="17">
        <v>91.30434782608697</v>
      </c>
      <c r="AD183" s="17">
        <v>8.695652173913043</v>
      </c>
      <c r="AE183" s="17">
        <v>0</v>
      </c>
      <c r="AF183" s="22">
        <v>100.00000000000001</v>
      </c>
      <c r="AG183" s="17" t="s">
        <v>69</v>
      </c>
      <c r="AH183" s="17" t="s">
        <v>69</v>
      </c>
      <c r="AI183" s="17" t="s">
        <v>69</v>
      </c>
      <c r="AJ183" s="22" t="s">
        <v>241</v>
      </c>
      <c r="AK183" s="17" t="s">
        <v>69</v>
      </c>
      <c r="AL183" s="17" t="s">
        <v>69</v>
      </c>
      <c r="AM183" s="17" t="s">
        <v>69</v>
      </c>
      <c r="AN183" s="22" t="s">
        <v>241</v>
      </c>
      <c r="AO183" s="17" t="str">
        <f>IF(SUM($L183:$O183)&gt;3,SUM(L183:M183)/SUM($L183:$O183)*100,"n.d.")</f>
        <v>n.d.</v>
      </c>
      <c r="AP183" s="17" t="str">
        <f>IF(SUM($L183:$O183)&gt;3,O183/SUM($L183:$O183)*100,"n.d.")</f>
        <v>n.d.</v>
      </c>
      <c r="AQ183" s="17" t="str">
        <f>IF(SUM($L183:$O183)&gt;3,N183/SUM($L183:$O183)*100,"n.d.")</f>
        <v>n.d.</v>
      </c>
      <c r="AR183" s="22">
        <f t="shared" si="112"/>
      </c>
    </row>
    <row r="184" spans="2:44" ht="7.5" customHeight="1">
      <c r="B184" s="10"/>
      <c r="C184" s="10"/>
      <c r="D184" s="11"/>
      <c r="E184" s="6"/>
      <c r="F184" s="6"/>
      <c r="G184" s="1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30"/>
      <c r="W184" s="22"/>
      <c r="X184" s="17"/>
      <c r="Y184" s="17"/>
      <c r="Z184" s="23"/>
      <c r="AA184" s="17"/>
      <c r="AB184" s="33"/>
      <c r="AC184" s="17"/>
      <c r="AD184" s="17"/>
      <c r="AE184" s="17"/>
      <c r="AF184" s="22"/>
      <c r="AG184" s="17"/>
      <c r="AH184" s="17"/>
      <c r="AI184" s="17"/>
      <c r="AJ184" s="22"/>
      <c r="AK184" s="17"/>
      <c r="AL184" s="17"/>
      <c r="AM184" s="17"/>
      <c r="AN184" s="22"/>
      <c r="AO184" s="17"/>
      <c r="AP184" s="17"/>
      <c r="AQ184" s="17"/>
      <c r="AR184" s="22">
        <f>IF(SUM(AO184:AQ184)=100,SUM(AO184:AQ184),"")</f>
      </c>
    </row>
    <row r="185" spans="2:142" ht="12.75">
      <c r="B185" s="10" t="s">
        <v>132</v>
      </c>
      <c r="C185" s="10" t="s">
        <v>193</v>
      </c>
      <c r="D185" s="11" t="s">
        <v>192</v>
      </c>
      <c r="E185" s="6" t="s">
        <v>249</v>
      </c>
      <c r="F185" s="6" t="s">
        <v>242</v>
      </c>
      <c r="G185" s="17">
        <v>81.34328358208955</v>
      </c>
      <c r="H185" s="17">
        <v>3.731343283582089</v>
      </c>
      <c r="I185" s="17">
        <v>3.731343283582089</v>
      </c>
      <c r="J185" s="17">
        <v>0</v>
      </c>
      <c r="K185" s="17">
        <v>0</v>
      </c>
      <c r="L185" s="17">
        <v>2.9850746268656714</v>
      </c>
      <c r="M185" s="17">
        <v>0</v>
      </c>
      <c r="N185" s="17">
        <v>0</v>
      </c>
      <c r="O185" s="17">
        <v>0</v>
      </c>
      <c r="P185" s="17">
        <v>0</v>
      </c>
      <c r="Q185" s="17">
        <v>1.4925373134328357</v>
      </c>
      <c r="R185" s="17">
        <v>0</v>
      </c>
      <c r="S185" s="17">
        <v>0.7462686567164178</v>
      </c>
      <c r="T185" s="17">
        <v>0</v>
      </c>
      <c r="U185" s="17">
        <v>0</v>
      </c>
      <c r="V185" s="30">
        <v>5.970149253731343</v>
      </c>
      <c r="W185" s="22">
        <v>100</v>
      </c>
      <c r="X185" s="17">
        <v>0</v>
      </c>
      <c r="Y185" s="17">
        <v>0</v>
      </c>
      <c r="Z185" s="23">
        <v>10</v>
      </c>
      <c r="AA185" s="17">
        <v>50</v>
      </c>
      <c r="AB185" s="33"/>
      <c r="AC185" s="17">
        <v>86.5079365079365</v>
      </c>
      <c r="AD185" s="17">
        <v>7.936507936507935</v>
      </c>
      <c r="AE185" s="17">
        <v>5.5555555555555545</v>
      </c>
      <c r="AF185" s="22">
        <v>100</v>
      </c>
      <c r="AG185" s="17">
        <v>28.57142857142857</v>
      </c>
      <c r="AH185" s="17">
        <v>14.285714285714285</v>
      </c>
      <c r="AI185" s="17">
        <v>57.14285714285714</v>
      </c>
      <c r="AJ185" s="22">
        <v>100</v>
      </c>
      <c r="AK185" s="17">
        <v>42.857142857142854</v>
      </c>
      <c r="AL185" s="17">
        <v>57.14285714285714</v>
      </c>
      <c r="AM185" s="17">
        <v>0</v>
      </c>
      <c r="AN185" s="22">
        <v>100</v>
      </c>
      <c r="AO185" s="17" t="str">
        <f>IF(SUM($L185:$O185)&gt;3,SUM(L185:M185)/SUM($L185:$O185)*100,"n.d.")</f>
        <v>n.d.</v>
      </c>
      <c r="AP185" s="17" t="str">
        <f>IF(SUM($L185:$O185)&gt;3,O185/SUM($L185:$O185)*100,"n.d.")</f>
        <v>n.d.</v>
      </c>
      <c r="AQ185" s="17" t="str">
        <f>IF(SUM($L185:$O185)&gt;3,N185/SUM($L185:$O185)*100,"n.d.")</f>
        <v>n.d.</v>
      </c>
      <c r="AR185" s="22">
        <f>IF(SUM(AO185:AQ185)=100,SUM(AO185:AQ185),"")</f>
      </c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</row>
    <row r="186" spans="2:142" ht="12.75">
      <c r="B186" s="10" t="s">
        <v>132</v>
      </c>
      <c r="C186" s="10" t="s">
        <v>193</v>
      </c>
      <c r="D186" s="11" t="s">
        <v>192</v>
      </c>
      <c r="E186" s="6" t="s">
        <v>249</v>
      </c>
      <c r="F186" s="6" t="s">
        <v>243</v>
      </c>
      <c r="G186" s="17">
        <v>93.85964912280701</v>
      </c>
      <c r="H186" s="17">
        <v>3.9473684210526314</v>
      </c>
      <c r="I186" s="17">
        <v>1.7543859649122806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7">
        <v>0.43859649122807015</v>
      </c>
      <c r="S186" s="17">
        <v>0</v>
      </c>
      <c r="T186" s="17">
        <v>0</v>
      </c>
      <c r="U186" s="17">
        <v>0</v>
      </c>
      <c r="V186" s="20">
        <v>0</v>
      </c>
      <c r="W186" s="22">
        <v>99.99999999999999</v>
      </c>
      <c r="X186" s="17">
        <v>0</v>
      </c>
      <c r="Y186" s="17">
        <v>0</v>
      </c>
      <c r="Z186" s="23">
        <v>18.181818181818183</v>
      </c>
      <c r="AA186" s="17">
        <v>30.76923076923077</v>
      </c>
      <c r="AB186" s="33"/>
      <c r="AC186" s="17">
        <v>93.85964912280703</v>
      </c>
      <c r="AD186" s="17">
        <v>5.701754385964913</v>
      </c>
      <c r="AE186" s="17">
        <v>0.43859649122807026</v>
      </c>
      <c r="AF186" s="22">
        <v>100.00000000000001</v>
      </c>
      <c r="AG186" s="17" t="s">
        <v>69</v>
      </c>
      <c r="AH186" s="17" t="s">
        <v>69</v>
      </c>
      <c r="AI186" s="17" t="s">
        <v>69</v>
      </c>
      <c r="AJ186" s="22" t="s">
        <v>241</v>
      </c>
      <c r="AK186" s="17" t="s">
        <v>69</v>
      </c>
      <c r="AL186" s="17" t="s">
        <v>69</v>
      </c>
      <c r="AM186" s="17" t="s">
        <v>69</v>
      </c>
      <c r="AN186" s="22" t="s">
        <v>241</v>
      </c>
      <c r="AO186" s="17" t="str">
        <f>IF(SUM($L186:$O186)&gt;3,SUM(L186:M186)/SUM($L186:$O186)*100,"n.d.")</f>
        <v>n.d.</v>
      </c>
      <c r="AP186" s="17" t="str">
        <f>IF(SUM($L186:$O186)&gt;3,O186/SUM($L186:$O186)*100,"n.d.")</f>
        <v>n.d.</v>
      </c>
      <c r="AQ186" s="17" t="str">
        <f>IF(SUM($L186:$O186)&gt;3,N186/SUM($L186:$O186)*100,"n.d.")</f>
        <v>n.d.</v>
      </c>
      <c r="AR186" s="22">
        <f>IF(SUM(AO186:AQ186)=100,SUM(AO186:AQ186),"")</f>
      </c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</row>
    <row r="187" spans="2:142" ht="12.75">
      <c r="B187" s="10" t="s">
        <v>132</v>
      </c>
      <c r="C187" s="10" t="s">
        <v>193</v>
      </c>
      <c r="D187" s="11" t="s">
        <v>192</v>
      </c>
      <c r="E187" s="6" t="s">
        <v>249</v>
      </c>
      <c r="F187" s="6" t="s">
        <v>244</v>
      </c>
      <c r="G187" s="17">
        <v>100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20">
        <v>0</v>
      </c>
      <c r="W187" s="22">
        <v>100</v>
      </c>
      <c r="X187" s="17">
        <v>0</v>
      </c>
      <c r="Y187" s="17">
        <v>0</v>
      </c>
      <c r="Z187" s="23" t="s">
        <v>69</v>
      </c>
      <c r="AA187" s="17" t="s">
        <v>69</v>
      </c>
      <c r="AB187" s="33"/>
      <c r="AC187" s="17">
        <v>100</v>
      </c>
      <c r="AD187" s="17">
        <v>0</v>
      </c>
      <c r="AE187" s="17">
        <v>0</v>
      </c>
      <c r="AF187" s="22">
        <v>100</v>
      </c>
      <c r="AG187" s="17" t="s">
        <v>69</v>
      </c>
      <c r="AH187" s="17" t="s">
        <v>69</v>
      </c>
      <c r="AI187" s="17" t="s">
        <v>69</v>
      </c>
      <c r="AJ187" s="22" t="s">
        <v>241</v>
      </c>
      <c r="AK187" s="17" t="s">
        <v>69</v>
      </c>
      <c r="AL187" s="17" t="s">
        <v>69</v>
      </c>
      <c r="AM187" s="17" t="s">
        <v>69</v>
      </c>
      <c r="AN187" s="22" t="s">
        <v>241</v>
      </c>
      <c r="AO187" s="17" t="str">
        <f>IF(SUM($L187:$O187)&gt;3,SUM(L187:M187)/SUM($L187:$O187)*100,"n.d.")</f>
        <v>n.d.</v>
      </c>
      <c r="AP187" s="17" t="str">
        <f>IF(SUM($L187:$O187)&gt;3,O187/SUM($L187:$O187)*100,"n.d.")</f>
        <v>n.d.</v>
      </c>
      <c r="AQ187" s="17" t="str">
        <f>IF(SUM($L187:$O187)&gt;3,N187/SUM($L187:$O187)*100,"n.d.")</f>
        <v>n.d.</v>
      </c>
      <c r="AR187" s="22">
        <f>IF(SUM(AO187:AQ187)=100,SUM(AO187:AQ187),"")</f>
      </c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</row>
    <row r="188" spans="45:54" s="2" customFormat="1" ht="12" customHeight="1">
      <c r="AS188" s="52"/>
      <c r="AT188" s="52"/>
      <c r="AU188" s="52"/>
      <c r="AV188" s="52"/>
      <c r="AW188" s="52"/>
      <c r="AX188" s="52"/>
      <c r="AY188" s="52"/>
      <c r="AZ188" s="52"/>
      <c r="BA188" s="52"/>
      <c r="BB188" s="7"/>
    </row>
  </sheetData>
  <sheetProtection/>
  <printOptions horizontalCentered="1" verticalCentered="1"/>
  <pageMargins left="0.15748031496062992" right="0.03937007874015748" top="0.03937007874015748" bottom="0.03937007874015748" header="0.15748031496062992" footer="0.07874015748031496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161"/>
  <sheetViews>
    <sheetView showGridLines="0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C129" sqref="C129"/>
    </sheetView>
  </sheetViews>
  <sheetFormatPr defaultColWidth="8.8515625" defaultRowHeight="12.75"/>
  <cols>
    <col min="1" max="1" width="3.421875" style="0" customWidth="1"/>
    <col min="2" max="2" width="13.8515625" style="0" customWidth="1"/>
    <col min="3" max="3" width="12.8515625" style="0" customWidth="1"/>
    <col min="4" max="5" width="8.8515625" style="0" customWidth="1"/>
    <col min="6" max="8" width="5.57421875" style="0" customWidth="1"/>
    <col min="9" max="9" width="8.8515625" style="0" customWidth="1"/>
    <col min="10" max="10" width="8.8515625" style="43" customWidth="1"/>
    <col min="11" max="11" width="8.8515625" style="0" customWidth="1"/>
    <col min="12" max="47" width="4.57421875" style="0" customWidth="1"/>
    <col min="48" max="51" width="3.57421875" style="0" customWidth="1"/>
  </cols>
  <sheetData>
    <row r="1" spans="2:47" ht="12.75">
      <c r="B1" s="16" t="s">
        <v>209</v>
      </c>
      <c r="C1" s="14"/>
      <c r="D1" s="12"/>
      <c r="E1" s="12"/>
      <c r="F1" s="12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</row>
    <row r="2" spans="2:47" ht="12.75">
      <c r="B2" s="16"/>
      <c r="C2" s="14"/>
      <c r="D2" s="12"/>
      <c r="E2" s="12"/>
      <c r="F2" s="12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</row>
    <row r="3" spans="2:47" ht="78.75">
      <c r="B3" s="46" t="s">
        <v>305</v>
      </c>
      <c r="C3" s="14" t="s">
        <v>40</v>
      </c>
      <c r="D3" s="12" t="s">
        <v>3</v>
      </c>
      <c r="E3" s="3" t="s">
        <v>198</v>
      </c>
      <c r="F3" s="3"/>
      <c r="G3" s="14" t="s">
        <v>210</v>
      </c>
      <c r="H3" s="25"/>
      <c r="I3" s="14" t="s">
        <v>14</v>
      </c>
      <c r="J3" s="14" t="s">
        <v>127</v>
      </c>
      <c r="K3" s="13" t="s">
        <v>213</v>
      </c>
      <c r="L3" s="13" t="s">
        <v>22</v>
      </c>
      <c r="M3" s="26" t="s">
        <v>42</v>
      </c>
      <c r="N3" s="26" t="s">
        <v>23</v>
      </c>
      <c r="O3" s="13" t="s">
        <v>41</v>
      </c>
      <c r="P3" s="13" t="s">
        <v>24</v>
      </c>
      <c r="Q3" s="26" t="s">
        <v>639</v>
      </c>
      <c r="R3" s="26" t="s">
        <v>28</v>
      </c>
      <c r="S3" s="26" t="s">
        <v>27</v>
      </c>
      <c r="T3" s="26" t="s">
        <v>29</v>
      </c>
      <c r="U3" s="26" t="s">
        <v>30</v>
      </c>
      <c r="V3" s="26" t="s">
        <v>31</v>
      </c>
      <c r="W3" s="26" t="s">
        <v>32</v>
      </c>
      <c r="X3" s="26" t="s">
        <v>221</v>
      </c>
      <c r="Y3" s="26" t="s">
        <v>222</v>
      </c>
      <c r="Z3" s="26" t="s">
        <v>25</v>
      </c>
      <c r="AA3" s="26" t="s">
        <v>38</v>
      </c>
      <c r="AB3" s="13" t="s">
        <v>26</v>
      </c>
      <c r="AC3" s="13" t="s">
        <v>211</v>
      </c>
      <c r="AD3" s="13" t="s">
        <v>212</v>
      </c>
      <c r="AE3" s="13" t="s">
        <v>33</v>
      </c>
      <c r="AF3" s="13" t="s">
        <v>47</v>
      </c>
      <c r="AG3" s="13" t="s">
        <v>36</v>
      </c>
      <c r="AH3" s="13" t="s">
        <v>37</v>
      </c>
      <c r="AI3" s="26" t="s">
        <v>219</v>
      </c>
      <c r="AJ3" s="13" t="s">
        <v>220</v>
      </c>
      <c r="AK3" s="13" t="s">
        <v>34</v>
      </c>
      <c r="AL3" s="13" t="s">
        <v>35</v>
      </c>
      <c r="AM3" s="13" t="s">
        <v>84</v>
      </c>
      <c r="AN3" s="13" t="s">
        <v>322</v>
      </c>
      <c r="AO3" s="13" t="s">
        <v>214</v>
      </c>
      <c r="AP3" s="13" t="s">
        <v>215</v>
      </c>
      <c r="AQ3" s="13" t="s">
        <v>43</v>
      </c>
      <c r="AR3" s="13" t="s">
        <v>44</v>
      </c>
      <c r="AS3" s="13" t="s">
        <v>45</v>
      </c>
      <c r="AT3" s="13" t="s">
        <v>46</v>
      </c>
      <c r="AU3" s="12" t="s">
        <v>33</v>
      </c>
    </row>
    <row r="4" spans="2:47" ht="12.75">
      <c r="B4" s="14"/>
      <c r="C4" s="12"/>
      <c r="D4" s="12"/>
      <c r="E4" s="3" t="s">
        <v>216</v>
      </c>
      <c r="F4" s="3" t="s">
        <v>217</v>
      </c>
      <c r="G4" s="14" t="s">
        <v>197</v>
      </c>
      <c r="H4" s="14" t="s">
        <v>218</v>
      </c>
      <c r="I4" s="3"/>
      <c r="J4" s="3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</row>
    <row r="5" spans="2:47" ht="12.75">
      <c r="B5" s="21" t="s">
        <v>538</v>
      </c>
      <c r="C5" s="12"/>
      <c r="D5" s="12"/>
      <c r="E5" s="3"/>
      <c r="F5" s="3"/>
      <c r="G5" s="14"/>
      <c r="H5" s="14"/>
      <c r="I5" s="3"/>
      <c r="J5" s="3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2:49" ht="12.75">
      <c r="B6" s="36" t="s">
        <v>539</v>
      </c>
      <c r="C6" s="36" t="s">
        <v>554</v>
      </c>
      <c r="D6" s="37" t="s">
        <v>555</v>
      </c>
      <c r="E6" s="28" t="s">
        <v>86</v>
      </c>
      <c r="F6" s="28">
        <v>0</v>
      </c>
      <c r="G6" s="28">
        <v>0.9968652037617555</v>
      </c>
      <c r="H6" s="28">
        <v>0.0031347962382445144</v>
      </c>
      <c r="I6" s="6" t="s">
        <v>636</v>
      </c>
      <c r="J6" s="37" t="s">
        <v>196</v>
      </c>
      <c r="K6" s="6">
        <v>208</v>
      </c>
      <c r="L6" s="6">
        <v>0</v>
      </c>
      <c r="M6" s="6">
        <v>0</v>
      </c>
      <c r="N6" s="6">
        <v>0</v>
      </c>
      <c r="O6" s="6">
        <v>0.9615384615384616</v>
      </c>
      <c r="P6" s="6">
        <v>0</v>
      </c>
      <c r="Q6" s="6">
        <v>22.596153846153843</v>
      </c>
      <c r="R6" s="6">
        <v>2.8846153846153846</v>
      </c>
      <c r="S6" s="5">
        <v>0.4807692307692308</v>
      </c>
      <c r="T6" s="5">
        <v>0.4807692307692308</v>
      </c>
      <c r="U6" s="6">
        <v>0</v>
      </c>
      <c r="V6" s="6">
        <v>2.403846153846154</v>
      </c>
      <c r="W6" s="6">
        <v>0</v>
      </c>
      <c r="X6" s="6">
        <v>25.480769230769226</v>
      </c>
      <c r="Y6" s="6">
        <v>32.21153846153846</v>
      </c>
      <c r="Z6" s="5">
        <v>0.4807692307692308</v>
      </c>
      <c r="AA6" s="6">
        <v>12.01923076923077</v>
      </c>
      <c r="AB6" s="6">
        <v>0</v>
      </c>
      <c r="AC6" s="6">
        <v>0</v>
      </c>
      <c r="AD6" s="6">
        <v>0</v>
      </c>
      <c r="AE6" s="9">
        <f aca="true" t="shared" si="0" ref="AE6:AE23">SUM(L6:AD6)</f>
        <v>99.99999999999999</v>
      </c>
      <c r="AF6" s="29">
        <v>0</v>
      </c>
      <c r="AG6" s="29">
        <v>27.77777777777778</v>
      </c>
      <c r="AH6" s="29">
        <v>52.38095238095239</v>
      </c>
      <c r="AI6" s="5">
        <v>15.276474002468147</v>
      </c>
      <c r="AJ6" s="5">
        <v>13.507888925001197</v>
      </c>
      <c r="AK6" s="8">
        <v>0.636085626911315</v>
      </c>
      <c r="AL6" s="8">
        <v>0.07339449541284404</v>
      </c>
      <c r="AM6" s="8">
        <v>0.045871559633027525</v>
      </c>
      <c r="AN6" s="8">
        <v>0.1743119266055046</v>
      </c>
      <c r="AO6" s="8">
        <v>0.055045871559633024</v>
      </c>
      <c r="AP6" s="8">
        <v>0</v>
      </c>
      <c r="AQ6" s="8">
        <v>0</v>
      </c>
      <c r="AR6" s="8">
        <v>0.009174311926605505</v>
      </c>
      <c r="AS6" s="8">
        <v>0.0030581039755351682</v>
      </c>
      <c r="AT6" s="8">
        <v>0.0030581039755351682</v>
      </c>
      <c r="AU6" s="53">
        <f aca="true" t="shared" si="1" ref="AU6:AU23">SUM(AK6:AT6)</f>
        <v>1.0000000000000002</v>
      </c>
      <c r="AW6" s="54"/>
    </row>
    <row r="7" spans="2:49" ht="12.75">
      <c r="B7" s="36" t="s">
        <v>539</v>
      </c>
      <c r="C7" s="36" t="s">
        <v>560</v>
      </c>
      <c r="D7" s="37" t="s">
        <v>561</v>
      </c>
      <c r="E7" s="28" t="s">
        <v>86</v>
      </c>
      <c r="F7" s="28">
        <v>0</v>
      </c>
      <c r="G7" s="28">
        <v>0.9999880341266707</v>
      </c>
      <c r="H7" s="28">
        <v>1.1965873329264939E-05</v>
      </c>
      <c r="I7" s="6" t="s">
        <v>636</v>
      </c>
      <c r="J7" s="37" t="s">
        <v>196</v>
      </c>
      <c r="K7" s="6">
        <v>203</v>
      </c>
      <c r="L7" s="5">
        <v>0.49261083743842365</v>
      </c>
      <c r="M7" s="5">
        <v>0.49261083743842365</v>
      </c>
      <c r="N7" s="6">
        <v>0</v>
      </c>
      <c r="O7" s="6">
        <v>0</v>
      </c>
      <c r="P7" s="6">
        <v>0.9852216748768473</v>
      </c>
      <c r="Q7" s="6">
        <v>20.689655172413794</v>
      </c>
      <c r="R7" s="6">
        <v>3.9408866995073892</v>
      </c>
      <c r="S7" s="6">
        <v>0</v>
      </c>
      <c r="T7" s="6">
        <v>0</v>
      </c>
      <c r="U7" s="6">
        <v>0</v>
      </c>
      <c r="V7" s="5">
        <v>0.49261083743842365</v>
      </c>
      <c r="W7" s="6">
        <v>0</v>
      </c>
      <c r="X7" s="6">
        <v>30.541871921182263</v>
      </c>
      <c r="Y7" s="6">
        <v>32.51231527093596</v>
      </c>
      <c r="Z7" s="6">
        <v>0.9852216748768473</v>
      </c>
      <c r="AA7" s="6">
        <v>8.374384236453201</v>
      </c>
      <c r="AB7" s="6">
        <v>0</v>
      </c>
      <c r="AC7" s="5">
        <v>0.49261083743842365</v>
      </c>
      <c r="AD7" s="6">
        <v>0</v>
      </c>
      <c r="AE7" s="9">
        <f t="shared" si="0"/>
        <v>99.99999999999999</v>
      </c>
      <c r="AF7" s="29">
        <v>0.9852216748768473</v>
      </c>
      <c r="AG7" s="29">
        <v>28.985507246376812</v>
      </c>
      <c r="AH7" s="29" t="s">
        <v>69</v>
      </c>
      <c r="AI7" s="5">
        <v>7.298783821842663</v>
      </c>
      <c r="AJ7" s="5">
        <v>6.239516984875437</v>
      </c>
      <c r="AK7" s="8">
        <v>0.6363636363636364</v>
      </c>
      <c r="AL7" s="8">
        <v>0.05329153605015674</v>
      </c>
      <c r="AM7" s="8">
        <v>0.03761755485893417</v>
      </c>
      <c r="AN7" s="8">
        <v>0.20376175548589343</v>
      </c>
      <c r="AO7" s="8">
        <v>0.05015673981191223</v>
      </c>
      <c r="AP7" s="8">
        <v>0</v>
      </c>
      <c r="AQ7" s="8">
        <v>0.012539184952978056</v>
      </c>
      <c r="AR7" s="8">
        <v>0</v>
      </c>
      <c r="AS7" s="8">
        <v>0</v>
      </c>
      <c r="AT7" s="8">
        <v>0.006269592476489028</v>
      </c>
      <c r="AU7" s="53">
        <f t="shared" si="1"/>
        <v>1</v>
      </c>
      <c r="AW7" s="54"/>
    </row>
    <row r="8" spans="2:49" ht="12.75">
      <c r="B8" s="36" t="s">
        <v>539</v>
      </c>
      <c r="C8" s="36" t="s">
        <v>564</v>
      </c>
      <c r="D8" s="37" t="s">
        <v>565</v>
      </c>
      <c r="E8" s="28" t="s">
        <v>637</v>
      </c>
      <c r="F8" s="28">
        <v>0.002960926346957119</v>
      </c>
      <c r="G8" s="28">
        <v>0.9690160207264844</v>
      </c>
      <c r="H8" s="28">
        <v>0.028023052926558448</v>
      </c>
      <c r="I8" s="6" t="s">
        <v>255</v>
      </c>
      <c r="J8" s="37" t="s">
        <v>227</v>
      </c>
      <c r="K8" s="6">
        <v>200</v>
      </c>
      <c r="L8" s="6">
        <v>0</v>
      </c>
      <c r="M8" s="6">
        <v>0</v>
      </c>
      <c r="N8" s="6">
        <v>0</v>
      </c>
      <c r="O8" s="6">
        <v>1</v>
      </c>
      <c r="P8" s="5">
        <v>0.5</v>
      </c>
      <c r="Q8" s="6">
        <v>30</v>
      </c>
      <c r="R8" s="6">
        <v>4.5</v>
      </c>
      <c r="S8" s="6">
        <v>0</v>
      </c>
      <c r="T8" s="5">
        <v>0.5</v>
      </c>
      <c r="U8" s="6">
        <v>0</v>
      </c>
      <c r="V8" s="6">
        <v>0</v>
      </c>
      <c r="W8" s="6">
        <v>0</v>
      </c>
      <c r="X8" s="6">
        <v>30.5</v>
      </c>
      <c r="Y8" s="6">
        <v>28</v>
      </c>
      <c r="Z8" s="6">
        <v>0</v>
      </c>
      <c r="AA8" s="6">
        <v>3.5000000000000004</v>
      </c>
      <c r="AB8" s="6">
        <v>0</v>
      </c>
      <c r="AC8" s="6">
        <v>1.5</v>
      </c>
      <c r="AD8" s="6">
        <v>0</v>
      </c>
      <c r="AE8" s="9">
        <f t="shared" si="0"/>
        <v>100</v>
      </c>
      <c r="AF8" s="29">
        <v>0</v>
      </c>
      <c r="AG8" s="29">
        <v>33.33333333333333</v>
      </c>
      <c r="AH8" s="29" t="s">
        <v>69</v>
      </c>
      <c r="AI8" s="5">
        <v>8.958970995481708</v>
      </c>
      <c r="AJ8" s="5">
        <v>7.082190510262221</v>
      </c>
      <c r="AK8" s="8">
        <v>0.6060606060606061</v>
      </c>
      <c r="AL8" s="8">
        <v>0.1484848484848485</v>
      </c>
      <c r="AM8" s="8">
        <v>0.012121212121212121</v>
      </c>
      <c r="AN8" s="8">
        <v>0.1606060606060606</v>
      </c>
      <c r="AO8" s="8">
        <v>0.021212121212121213</v>
      </c>
      <c r="AP8" s="8">
        <v>0</v>
      </c>
      <c r="AQ8" s="8">
        <v>0.03636363636363636</v>
      </c>
      <c r="AR8" s="8">
        <v>0</v>
      </c>
      <c r="AS8" s="8">
        <v>0.00909090909090909</v>
      </c>
      <c r="AT8" s="8">
        <v>0.006060606060606061</v>
      </c>
      <c r="AU8" s="53">
        <f t="shared" si="1"/>
        <v>1</v>
      </c>
      <c r="AW8" s="54"/>
    </row>
    <row r="9" spans="2:49" ht="12.75">
      <c r="B9" s="36" t="s">
        <v>540</v>
      </c>
      <c r="C9" s="36" t="s">
        <v>571</v>
      </c>
      <c r="D9" s="37" t="s">
        <v>572</v>
      </c>
      <c r="E9" s="28" t="s">
        <v>638</v>
      </c>
      <c r="F9" s="28">
        <v>0</v>
      </c>
      <c r="G9" s="28"/>
      <c r="H9" s="28"/>
      <c r="I9" s="6" t="s">
        <v>254</v>
      </c>
      <c r="J9" s="37" t="s">
        <v>196</v>
      </c>
      <c r="K9" s="6">
        <v>204</v>
      </c>
      <c r="L9" s="6">
        <v>1.4705882352941175</v>
      </c>
      <c r="M9" s="5">
        <v>0.49019607843137253</v>
      </c>
      <c r="N9" s="6">
        <v>1.4705882352941175</v>
      </c>
      <c r="O9" s="6">
        <v>0.9803921568627451</v>
      </c>
      <c r="P9" s="6">
        <v>1.4705882352941175</v>
      </c>
      <c r="Q9" s="6">
        <v>48.03921568627451</v>
      </c>
      <c r="R9" s="6">
        <v>23.03921568627451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10.784313725490197</v>
      </c>
      <c r="Y9" s="6">
        <v>7.843137254901961</v>
      </c>
      <c r="Z9" s="6">
        <v>0</v>
      </c>
      <c r="AA9" s="6">
        <v>0</v>
      </c>
      <c r="AB9" s="6">
        <v>0</v>
      </c>
      <c r="AC9" s="6">
        <v>4.411764705882353</v>
      </c>
      <c r="AD9" s="6">
        <v>0</v>
      </c>
      <c r="AE9" s="9">
        <f t="shared" si="0"/>
        <v>100</v>
      </c>
      <c r="AF9" s="29">
        <v>3.4313725490196076</v>
      </c>
      <c r="AG9" s="29">
        <v>14.035087719298245</v>
      </c>
      <c r="AH9" s="29" t="s">
        <v>69</v>
      </c>
      <c r="AI9" s="5">
        <v>8.310324408010674</v>
      </c>
      <c r="AJ9" s="5">
        <v>6.209912744447537</v>
      </c>
      <c r="AK9" s="8">
        <v>0.5964912280701754</v>
      </c>
      <c r="AL9" s="8">
        <v>0.20175438596491227</v>
      </c>
      <c r="AM9" s="8">
        <v>0</v>
      </c>
      <c r="AN9" s="8">
        <v>0.011695906432748537</v>
      </c>
      <c r="AO9" s="8">
        <v>0.17543859649122806</v>
      </c>
      <c r="AP9" s="8">
        <v>0</v>
      </c>
      <c r="AQ9" s="8">
        <v>0.008771929824561403</v>
      </c>
      <c r="AR9" s="8">
        <v>0</v>
      </c>
      <c r="AS9" s="8">
        <v>0</v>
      </c>
      <c r="AT9" s="8">
        <v>0.005847953216374269</v>
      </c>
      <c r="AU9" s="53">
        <f t="shared" si="1"/>
        <v>1</v>
      </c>
      <c r="AW9" s="54"/>
    </row>
    <row r="10" spans="2:49" ht="12.75">
      <c r="B10" s="36" t="s">
        <v>540</v>
      </c>
      <c r="C10" s="36" t="s">
        <v>575</v>
      </c>
      <c r="D10" s="37" t="s">
        <v>576</v>
      </c>
      <c r="E10" s="28" t="s">
        <v>86</v>
      </c>
      <c r="F10" s="28">
        <v>0.05429900181488203</v>
      </c>
      <c r="G10" s="28">
        <v>0.9455308529945554</v>
      </c>
      <c r="H10" s="28">
        <v>0.00017014519056261342</v>
      </c>
      <c r="I10" s="6" t="s">
        <v>255</v>
      </c>
      <c r="J10" s="37" t="s">
        <v>196</v>
      </c>
      <c r="K10" s="6">
        <v>201</v>
      </c>
      <c r="L10" s="6">
        <v>0</v>
      </c>
      <c r="M10" s="6">
        <v>0</v>
      </c>
      <c r="N10" s="5">
        <v>0.4975124378109453</v>
      </c>
      <c r="O10" s="6">
        <v>1.9900497512437811</v>
      </c>
      <c r="P10" s="6">
        <v>1.4925373134328357</v>
      </c>
      <c r="Q10" s="6">
        <v>37.3134328358209</v>
      </c>
      <c r="R10" s="6">
        <v>7.960199004975125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27.860696517412933</v>
      </c>
      <c r="Y10" s="6">
        <v>21.393034825870647</v>
      </c>
      <c r="Z10" s="6">
        <v>0</v>
      </c>
      <c r="AA10" s="5">
        <v>0.4975124378109453</v>
      </c>
      <c r="AB10" s="6">
        <v>0</v>
      </c>
      <c r="AC10" s="6">
        <v>0.9950248756218906</v>
      </c>
      <c r="AD10" s="6">
        <v>0</v>
      </c>
      <c r="AE10" s="9">
        <f t="shared" si="0"/>
        <v>99.99999999999999</v>
      </c>
      <c r="AF10" s="29">
        <v>0.4975124378109453</v>
      </c>
      <c r="AG10" s="29">
        <v>35.294117647058826</v>
      </c>
      <c r="AH10" s="29" t="s">
        <v>69</v>
      </c>
      <c r="AI10" s="5">
        <v>4.2878748127037385</v>
      </c>
      <c r="AJ10" s="5">
        <v>3.6365520563436773</v>
      </c>
      <c r="AK10" s="8">
        <v>0.5894428152492669</v>
      </c>
      <c r="AL10" s="8">
        <v>0.10263929618768329</v>
      </c>
      <c r="AM10" s="8">
        <v>0.002932551319648094</v>
      </c>
      <c r="AN10" s="8">
        <v>0.07624633431085044</v>
      </c>
      <c r="AO10" s="8">
        <v>0.10850439882697946</v>
      </c>
      <c r="AP10" s="8">
        <v>0.002932551319648094</v>
      </c>
      <c r="AQ10" s="8">
        <v>0.08797653958944282</v>
      </c>
      <c r="AR10" s="8">
        <v>0.005865102639296188</v>
      </c>
      <c r="AS10" s="8">
        <v>0.005865102639296188</v>
      </c>
      <c r="AT10" s="8">
        <v>0.017595307917888565</v>
      </c>
      <c r="AU10" s="53">
        <f t="shared" si="1"/>
        <v>1.0000000000000002</v>
      </c>
      <c r="AW10" s="54"/>
    </row>
    <row r="11" spans="2:49" ht="12.75">
      <c r="B11" s="36" t="s">
        <v>540</v>
      </c>
      <c r="C11" s="36" t="s">
        <v>575</v>
      </c>
      <c r="D11" s="37" t="s">
        <v>580</v>
      </c>
      <c r="E11" s="28" t="s">
        <v>86</v>
      </c>
      <c r="F11" s="28">
        <v>0.1922951176983435</v>
      </c>
      <c r="G11" s="28">
        <v>0.8075414123801221</v>
      </c>
      <c r="H11" s="28">
        <v>0.00016346992153443767</v>
      </c>
      <c r="I11" s="6" t="s">
        <v>254</v>
      </c>
      <c r="J11" s="37" t="s">
        <v>196</v>
      </c>
      <c r="K11" s="6">
        <v>210</v>
      </c>
      <c r="L11" s="6">
        <v>0</v>
      </c>
      <c r="M11" s="5">
        <v>0.4761904761904762</v>
      </c>
      <c r="N11" s="6">
        <v>1.4285714285714286</v>
      </c>
      <c r="O11" s="6">
        <v>0</v>
      </c>
      <c r="P11" s="5">
        <v>0.4761904761904762</v>
      </c>
      <c r="Q11" s="6">
        <v>27.61904761904762</v>
      </c>
      <c r="R11" s="6">
        <v>13.80952380952381</v>
      </c>
      <c r="S11" s="5">
        <v>0.4761904761904762</v>
      </c>
      <c r="T11" s="6">
        <v>0</v>
      </c>
      <c r="U11" s="6">
        <v>0</v>
      </c>
      <c r="V11" s="6">
        <v>0</v>
      </c>
      <c r="W11" s="6">
        <v>0</v>
      </c>
      <c r="X11" s="6">
        <v>38.095238095238095</v>
      </c>
      <c r="Y11" s="6">
        <v>12.857142857142858</v>
      </c>
      <c r="Z11" s="6">
        <v>0</v>
      </c>
      <c r="AA11" s="5">
        <v>0.4761904761904762</v>
      </c>
      <c r="AB11" s="6">
        <v>0</v>
      </c>
      <c r="AC11" s="6">
        <v>4.285714285714286</v>
      </c>
      <c r="AD11" s="6">
        <v>0</v>
      </c>
      <c r="AE11" s="9">
        <f t="shared" si="0"/>
        <v>100.00000000000001</v>
      </c>
      <c r="AF11" s="29">
        <v>1.9047619047619049</v>
      </c>
      <c r="AG11" s="29">
        <v>15.19607843137255</v>
      </c>
      <c r="AH11" s="29" t="s">
        <v>69</v>
      </c>
      <c r="AI11" s="5">
        <v>3.2257081705245683</v>
      </c>
      <c r="AJ11" s="5">
        <v>2.7991682471494186</v>
      </c>
      <c r="AK11" s="8">
        <v>0.49065420560747663</v>
      </c>
      <c r="AL11" s="8">
        <v>0.053738317757009345</v>
      </c>
      <c r="AM11" s="8">
        <v>0.02102803738317757</v>
      </c>
      <c r="AN11" s="8">
        <v>0.04205607476635514</v>
      </c>
      <c r="AO11" s="8">
        <v>0.25934579439252337</v>
      </c>
      <c r="AP11" s="8">
        <v>0</v>
      </c>
      <c r="AQ11" s="8">
        <v>0.10981308411214953</v>
      </c>
      <c r="AR11" s="8">
        <v>0.014018691588785047</v>
      </c>
      <c r="AS11" s="8">
        <v>0.002336448598130841</v>
      </c>
      <c r="AT11" s="8">
        <v>0.007009345794392523</v>
      </c>
      <c r="AU11" s="53">
        <f t="shared" si="1"/>
        <v>0.9999999999999999</v>
      </c>
      <c r="AW11" s="54"/>
    </row>
    <row r="12" spans="2:49" ht="12.75">
      <c r="B12" s="21" t="s">
        <v>681</v>
      </c>
      <c r="C12" s="36"/>
      <c r="D12" s="37"/>
      <c r="E12" s="28"/>
      <c r="F12" s="28"/>
      <c r="G12" s="28"/>
      <c r="H12" s="28"/>
      <c r="I12" s="6"/>
      <c r="J12" s="37"/>
      <c r="K12" s="6"/>
      <c r="L12" s="6"/>
      <c r="M12" s="5"/>
      <c r="N12" s="6"/>
      <c r="O12" s="6"/>
      <c r="P12" s="5"/>
      <c r="Q12" s="6"/>
      <c r="R12" s="6"/>
      <c r="S12" s="5"/>
      <c r="T12" s="6"/>
      <c r="U12" s="6"/>
      <c r="V12" s="6"/>
      <c r="W12" s="6"/>
      <c r="X12" s="6"/>
      <c r="Y12" s="6"/>
      <c r="Z12" s="6"/>
      <c r="AA12" s="5"/>
      <c r="AB12" s="6"/>
      <c r="AC12" s="6"/>
      <c r="AD12" s="6"/>
      <c r="AE12" s="9"/>
      <c r="AF12" s="29"/>
      <c r="AG12" s="29"/>
      <c r="AH12" s="29"/>
      <c r="AI12" s="5"/>
      <c r="AJ12" s="5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53"/>
      <c r="AW12" s="54"/>
    </row>
    <row r="13" spans="2:49" ht="12.75">
      <c r="B13" s="36" t="s">
        <v>581</v>
      </c>
      <c r="C13" s="36" t="s">
        <v>582</v>
      </c>
      <c r="D13" s="37" t="s">
        <v>583</v>
      </c>
      <c r="E13" s="28" t="s">
        <v>200</v>
      </c>
      <c r="F13" s="28">
        <v>0.010670146618561449</v>
      </c>
      <c r="G13" s="28">
        <v>0.4814307192480647</v>
      </c>
      <c r="H13" s="28">
        <v>0.5078991341333738</v>
      </c>
      <c r="I13" s="6" t="s">
        <v>255</v>
      </c>
      <c r="J13" s="37" t="s">
        <v>196</v>
      </c>
      <c r="K13" s="6">
        <v>220</v>
      </c>
      <c r="L13" s="6">
        <v>1.3636363636363635</v>
      </c>
      <c r="M13" s="6">
        <v>3.1818181818181817</v>
      </c>
      <c r="N13" s="6">
        <v>0.9090909090909091</v>
      </c>
      <c r="O13" s="6">
        <v>0.9090909090909091</v>
      </c>
      <c r="P13" s="6">
        <v>1.8181818181818181</v>
      </c>
      <c r="Q13" s="6">
        <v>37.272727272727266</v>
      </c>
      <c r="R13" s="6">
        <v>5.909090909090909</v>
      </c>
      <c r="S13" s="6">
        <v>0</v>
      </c>
      <c r="T13" s="6">
        <v>0.9090909090909091</v>
      </c>
      <c r="U13" s="6">
        <v>3.1818181818181817</v>
      </c>
      <c r="V13" s="6">
        <v>0</v>
      </c>
      <c r="W13" s="5">
        <v>0.45454545454545453</v>
      </c>
      <c r="X13" s="6">
        <v>16.363636363636363</v>
      </c>
      <c r="Y13" s="6">
        <v>23.636363636363633</v>
      </c>
      <c r="Z13" s="6">
        <v>1.3636363636363635</v>
      </c>
      <c r="AA13" s="6">
        <v>0</v>
      </c>
      <c r="AB13" s="6">
        <v>0</v>
      </c>
      <c r="AC13" s="6">
        <v>1.8181818181818181</v>
      </c>
      <c r="AD13" s="5">
        <v>0.9090909090909091</v>
      </c>
      <c r="AE13" s="9">
        <f t="shared" si="0"/>
        <v>99.99999999999996</v>
      </c>
      <c r="AF13" s="29">
        <v>5.454545454545454</v>
      </c>
      <c r="AG13" s="29">
        <v>29.761904761904766</v>
      </c>
      <c r="AH13" s="29" t="s">
        <v>69</v>
      </c>
      <c r="AI13" s="5">
        <v>0.4827510540587139</v>
      </c>
      <c r="AJ13" s="5">
        <v>0.26436367246072423</v>
      </c>
      <c r="AK13" s="8">
        <v>0.3006535947712418</v>
      </c>
      <c r="AL13" s="8">
        <v>0.24836601307189543</v>
      </c>
      <c r="AM13" s="8">
        <v>0</v>
      </c>
      <c r="AN13" s="8">
        <v>0.2745098039215686</v>
      </c>
      <c r="AO13" s="8">
        <v>0.1699346405228758</v>
      </c>
      <c r="AP13" s="8">
        <v>0</v>
      </c>
      <c r="AQ13" s="8">
        <v>0.0065359477124183</v>
      </c>
      <c r="AR13" s="8">
        <v>0</v>
      </c>
      <c r="AS13" s="8">
        <v>0</v>
      </c>
      <c r="AT13" s="8">
        <v>0</v>
      </c>
      <c r="AU13" s="53">
        <f t="shared" si="1"/>
        <v>0.9999999999999999</v>
      </c>
      <c r="AW13" s="54"/>
    </row>
    <row r="14" spans="2:49" ht="12.75">
      <c r="B14" s="36" t="s">
        <v>541</v>
      </c>
      <c r="C14" s="36" t="s">
        <v>586</v>
      </c>
      <c r="D14" s="37" t="s">
        <v>587</v>
      </c>
      <c r="E14" s="28" t="s">
        <v>200</v>
      </c>
      <c r="F14" s="28">
        <v>0.03716768476296997</v>
      </c>
      <c r="G14" s="28">
        <v>0.9615880182648193</v>
      </c>
      <c r="H14" s="28">
        <v>0.0012442969722107008</v>
      </c>
      <c r="I14" s="6" t="s">
        <v>254</v>
      </c>
      <c r="J14" s="37" t="s">
        <v>196</v>
      </c>
      <c r="K14" s="6">
        <v>210</v>
      </c>
      <c r="L14" s="6">
        <v>12.857142857142856</v>
      </c>
      <c r="M14" s="6">
        <v>7.142857142857142</v>
      </c>
      <c r="N14" s="6">
        <v>3.3333333333333335</v>
      </c>
      <c r="O14" s="5">
        <v>0.4761904761904762</v>
      </c>
      <c r="P14" s="6">
        <v>1.9047619047619049</v>
      </c>
      <c r="Q14" s="6">
        <v>39.047619047619044</v>
      </c>
      <c r="R14" s="6">
        <v>10</v>
      </c>
      <c r="S14" s="5">
        <v>0.4761904761904762</v>
      </c>
      <c r="T14" s="6">
        <v>0</v>
      </c>
      <c r="U14" s="6">
        <v>0</v>
      </c>
      <c r="V14" s="6">
        <v>0</v>
      </c>
      <c r="W14" s="6">
        <v>0</v>
      </c>
      <c r="X14" s="6">
        <v>5.238095238095238</v>
      </c>
      <c r="Y14" s="6">
        <v>4.761904761904762</v>
      </c>
      <c r="Z14" s="6">
        <v>0</v>
      </c>
      <c r="AA14" s="6">
        <v>0</v>
      </c>
      <c r="AB14" s="6">
        <v>0</v>
      </c>
      <c r="AC14" s="6">
        <v>14.285714285714285</v>
      </c>
      <c r="AD14" s="5">
        <v>0.4761904761904762</v>
      </c>
      <c r="AE14" s="9">
        <f t="shared" si="0"/>
        <v>100</v>
      </c>
      <c r="AF14" s="29">
        <v>23.333333333333332</v>
      </c>
      <c r="AG14" s="29">
        <v>22.222222222222225</v>
      </c>
      <c r="AH14" s="29" t="s">
        <v>69</v>
      </c>
      <c r="AI14" s="5">
        <v>0.2833332915206358</v>
      </c>
      <c r="AJ14" s="5">
        <v>0.17529973432212</v>
      </c>
      <c r="AK14" s="8">
        <v>0.31046931407942235</v>
      </c>
      <c r="AL14" s="8">
        <v>0.19133574007220214</v>
      </c>
      <c r="AM14" s="8">
        <v>0</v>
      </c>
      <c r="AN14" s="8">
        <v>0.08664259927797834</v>
      </c>
      <c r="AO14" s="8">
        <v>0.2382671480144404</v>
      </c>
      <c r="AP14" s="8">
        <v>0</v>
      </c>
      <c r="AQ14" s="8">
        <v>0.09025270758122744</v>
      </c>
      <c r="AR14" s="8">
        <v>0.010830324909747292</v>
      </c>
      <c r="AS14" s="8">
        <v>0</v>
      </c>
      <c r="AT14" s="8">
        <v>0.07220216606498195</v>
      </c>
      <c r="AU14" s="53">
        <f t="shared" si="1"/>
        <v>1</v>
      </c>
      <c r="AW14" s="54"/>
    </row>
    <row r="15" spans="2:49" ht="12.75">
      <c r="B15" s="36" t="s">
        <v>541</v>
      </c>
      <c r="C15" s="36" t="s">
        <v>590</v>
      </c>
      <c r="D15" s="37" t="s">
        <v>591</v>
      </c>
      <c r="E15" s="28" t="s">
        <v>200</v>
      </c>
      <c r="F15" s="28">
        <v>0.267903489378064</v>
      </c>
      <c r="G15" s="28">
        <v>0.729063910167046</v>
      </c>
      <c r="H15" s="28">
        <v>0.0030326004548900686</v>
      </c>
      <c r="I15" s="6" t="s">
        <v>254</v>
      </c>
      <c r="J15" s="37" t="s">
        <v>196</v>
      </c>
      <c r="K15" s="6">
        <v>208</v>
      </c>
      <c r="L15" s="6">
        <v>3.3653846153846154</v>
      </c>
      <c r="M15" s="6">
        <v>1.9230769230769231</v>
      </c>
      <c r="N15" s="6">
        <v>1.9230769230769231</v>
      </c>
      <c r="O15" s="5">
        <v>0.4807692307692308</v>
      </c>
      <c r="P15" s="6">
        <v>1.9230769230769231</v>
      </c>
      <c r="Q15" s="6">
        <v>49.03846153846154</v>
      </c>
      <c r="R15" s="6">
        <v>6.730769230769231</v>
      </c>
      <c r="S15" s="6">
        <v>0</v>
      </c>
      <c r="T15" s="6">
        <v>0</v>
      </c>
      <c r="U15" s="5">
        <v>0.4807692307692308</v>
      </c>
      <c r="V15" s="6">
        <v>0.9615384615384616</v>
      </c>
      <c r="W15" s="6">
        <v>0</v>
      </c>
      <c r="X15" s="6">
        <v>19.71153846153846</v>
      </c>
      <c r="Y15" s="6">
        <v>8.173076923076923</v>
      </c>
      <c r="Z15" s="6">
        <v>0</v>
      </c>
      <c r="AA15" s="6">
        <v>0</v>
      </c>
      <c r="AB15" s="6">
        <v>0</v>
      </c>
      <c r="AC15" s="6">
        <v>5.288461538461538</v>
      </c>
      <c r="AD15" s="6">
        <v>0</v>
      </c>
      <c r="AE15" s="9">
        <f t="shared" si="0"/>
        <v>100</v>
      </c>
      <c r="AF15" s="29">
        <v>7.211538461538462</v>
      </c>
      <c r="AG15" s="29">
        <v>18.88888888888889</v>
      </c>
      <c r="AH15" s="29" t="s">
        <v>69</v>
      </c>
      <c r="AI15" s="5">
        <v>0.6326354471602587</v>
      </c>
      <c r="AJ15" s="5">
        <v>0.460462509009049</v>
      </c>
      <c r="AK15" s="8">
        <v>0.4356060606060606</v>
      </c>
      <c r="AL15" s="8">
        <v>0.16287878787878787</v>
      </c>
      <c r="AM15" s="8">
        <v>0</v>
      </c>
      <c r="AN15" s="8">
        <v>0.034090909090909095</v>
      </c>
      <c r="AO15" s="8">
        <v>0.30303030303030304</v>
      </c>
      <c r="AP15" s="8">
        <v>0</v>
      </c>
      <c r="AQ15" s="8">
        <v>0.045454545454545456</v>
      </c>
      <c r="AR15" s="8">
        <v>0.011363636363636364</v>
      </c>
      <c r="AS15" s="8">
        <v>0.003787878787878788</v>
      </c>
      <c r="AT15" s="8">
        <v>0.003787878787878788</v>
      </c>
      <c r="AU15" s="53">
        <f t="shared" si="1"/>
        <v>0.9999999999999999</v>
      </c>
      <c r="AW15" s="54"/>
    </row>
    <row r="16" spans="2:49" ht="12.75">
      <c r="B16" s="36" t="s">
        <v>541</v>
      </c>
      <c r="C16" s="36" t="s">
        <v>594</v>
      </c>
      <c r="D16" s="37" t="s">
        <v>595</v>
      </c>
      <c r="E16" s="28" t="s">
        <v>200</v>
      </c>
      <c r="F16" s="28">
        <v>0.07958097490918306</v>
      </c>
      <c r="G16" s="28">
        <v>0.9201842649374403</v>
      </c>
      <c r="H16" s="28">
        <v>0.00023476015337663353</v>
      </c>
      <c r="I16" s="6" t="s">
        <v>254</v>
      </c>
      <c r="J16" s="37" t="s">
        <v>196</v>
      </c>
      <c r="K16" s="6">
        <v>203</v>
      </c>
      <c r="L16" s="6">
        <v>5.911330049261084</v>
      </c>
      <c r="M16" s="6">
        <v>1.9704433497536946</v>
      </c>
      <c r="N16" s="5">
        <v>0.49261083743842365</v>
      </c>
      <c r="O16" s="5">
        <v>0.49261083743842365</v>
      </c>
      <c r="P16" s="6">
        <v>4.926108374384237</v>
      </c>
      <c r="Q16" s="6">
        <v>30.049261083743843</v>
      </c>
      <c r="R16" s="6">
        <v>6.896551724137931</v>
      </c>
      <c r="S16" s="6">
        <v>0</v>
      </c>
      <c r="T16" s="6">
        <v>0.9852216748768473</v>
      </c>
      <c r="U16" s="5">
        <v>0.49261083743842365</v>
      </c>
      <c r="V16" s="6">
        <v>0</v>
      </c>
      <c r="W16" s="6">
        <v>0</v>
      </c>
      <c r="X16" s="6">
        <v>10.83743842364532</v>
      </c>
      <c r="Y16" s="6">
        <v>17.24137931034483</v>
      </c>
      <c r="Z16" s="5">
        <v>0.49261083743842365</v>
      </c>
      <c r="AA16" s="6">
        <v>0</v>
      </c>
      <c r="AB16" s="6">
        <v>0</v>
      </c>
      <c r="AC16" s="6">
        <v>19.21182266009852</v>
      </c>
      <c r="AD16" s="6">
        <v>0</v>
      </c>
      <c r="AE16" s="9">
        <f t="shared" si="0"/>
        <v>100</v>
      </c>
      <c r="AF16" s="29">
        <v>8.374384236453203</v>
      </c>
      <c r="AG16" s="29">
        <v>35.897435897435905</v>
      </c>
      <c r="AH16" s="29" t="s">
        <v>69</v>
      </c>
      <c r="AI16" s="5">
        <v>0.5332119733054735</v>
      </c>
      <c r="AJ16" s="5">
        <v>0.3393167102853013</v>
      </c>
      <c r="AK16" s="8">
        <v>0.35159817351598166</v>
      </c>
      <c r="AL16" s="8">
        <v>0.20091324200913238</v>
      </c>
      <c r="AM16" s="8">
        <v>0</v>
      </c>
      <c r="AN16" s="8">
        <v>0.0639269406392694</v>
      </c>
      <c r="AO16" s="8">
        <v>0.32420091324200906</v>
      </c>
      <c r="AP16" s="8">
        <v>0</v>
      </c>
      <c r="AQ16" s="8">
        <v>0.027397260273972598</v>
      </c>
      <c r="AR16" s="8">
        <v>0</v>
      </c>
      <c r="AS16" s="8">
        <v>0.027397260273972598</v>
      </c>
      <c r="AT16" s="8">
        <v>0.0045662100456621</v>
      </c>
      <c r="AU16" s="53">
        <f t="shared" si="1"/>
        <v>0.9999999999999998</v>
      </c>
      <c r="AW16" s="54"/>
    </row>
    <row r="17" spans="2:49" ht="12.75">
      <c r="B17" s="36" t="s">
        <v>541</v>
      </c>
      <c r="C17" s="36" t="s">
        <v>598</v>
      </c>
      <c r="D17" s="37" t="s">
        <v>599</v>
      </c>
      <c r="E17" s="28" t="s">
        <v>200</v>
      </c>
      <c r="F17" s="28">
        <v>0.00875684128225176</v>
      </c>
      <c r="G17" s="28">
        <v>0.9912431587177483</v>
      </c>
      <c r="H17" s="28">
        <v>0</v>
      </c>
      <c r="I17" s="6" t="s">
        <v>254</v>
      </c>
      <c r="J17" s="37" t="s">
        <v>196</v>
      </c>
      <c r="K17" s="6">
        <v>205</v>
      </c>
      <c r="L17" s="6">
        <v>5.365853658536586</v>
      </c>
      <c r="M17" s="6">
        <v>0.975609756097561</v>
      </c>
      <c r="N17" s="6">
        <v>0.975609756097561</v>
      </c>
      <c r="O17" s="6">
        <v>0</v>
      </c>
      <c r="P17" s="6">
        <v>2.9268292682926833</v>
      </c>
      <c r="Q17" s="6">
        <v>30.731707317073173</v>
      </c>
      <c r="R17" s="6">
        <v>8.292682926829269</v>
      </c>
      <c r="S17" s="6">
        <v>0</v>
      </c>
      <c r="T17" s="6">
        <v>0</v>
      </c>
      <c r="U17" s="6">
        <v>1.951219512195122</v>
      </c>
      <c r="V17" s="6">
        <v>0</v>
      </c>
      <c r="W17" s="6">
        <v>0</v>
      </c>
      <c r="X17" s="6">
        <v>22.439024390243905</v>
      </c>
      <c r="Y17" s="6">
        <v>18.04878048780488</v>
      </c>
      <c r="Z17" s="6">
        <v>0</v>
      </c>
      <c r="AA17" s="6">
        <v>0</v>
      </c>
      <c r="AB17" s="6">
        <v>0</v>
      </c>
      <c r="AC17" s="6">
        <v>8.292682926829269</v>
      </c>
      <c r="AD17" s="6">
        <v>0</v>
      </c>
      <c r="AE17" s="9">
        <f t="shared" si="0"/>
        <v>100</v>
      </c>
      <c r="AF17" s="29">
        <v>7.317073170731708</v>
      </c>
      <c r="AG17" s="29">
        <v>42.22222222222222</v>
      </c>
      <c r="AH17" s="29" t="s">
        <v>69</v>
      </c>
      <c r="AI17" s="5">
        <v>0.900278086235206</v>
      </c>
      <c r="AJ17" s="5">
        <v>0.5769387735732658</v>
      </c>
      <c r="AK17" s="8">
        <v>0.4396135265700483</v>
      </c>
      <c r="AL17" s="8">
        <v>0.24637681159420294</v>
      </c>
      <c r="AM17" s="8">
        <v>0</v>
      </c>
      <c r="AN17" s="8">
        <v>0.043478260869565216</v>
      </c>
      <c r="AO17" s="8">
        <v>0.23188405797101452</v>
      </c>
      <c r="AP17" s="8">
        <v>0</v>
      </c>
      <c r="AQ17" s="8">
        <v>0.019323671497584544</v>
      </c>
      <c r="AR17" s="8">
        <v>0</v>
      </c>
      <c r="AS17" s="8">
        <v>0.009661835748792272</v>
      </c>
      <c r="AT17" s="8">
        <v>0.009661835748792272</v>
      </c>
      <c r="AU17" s="53">
        <f t="shared" si="1"/>
        <v>1</v>
      </c>
      <c r="AW17" s="54"/>
    </row>
    <row r="18" spans="2:49" ht="12.75">
      <c r="B18" s="36" t="s">
        <v>541</v>
      </c>
      <c r="C18" s="36" t="s">
        <v>602</v>
      </c>
      <c r="D18" s="37" t="s">
        <v>603</v>
      </c>
      <c r="E18" s="28" t="s">
        <v>200</v>
      </c>
      <c r="F18" s="28">
        <v>0.05124529654183838</v>
      </c>
      <c r="G18" s="28">
        <v>0.9479024791527244</v>
      </c>
      <c r="H18" s="28">
        <v>0.0008522243054371912</v>
      </c>
      <c r="I18" s="6" t="s">
        <v>254</v>
      </c>
      <c r="J18" s="37" t="s">
        <v>196</v>
      </c>
      <c r="K18" s="6">
        <v>211</v>
      </c>
      <c r="L18" s="6">
        <v>6.161137440758294</v>
      </c>
      <c r="M18" s="6">
        <v>1.4218009478672986</v>
      </c>
      <c r="N18" s="6">
        <v>1.4218009478672986</v>
      </c>
      <c r="O18" s="5">
        <v>0.47393364928909953</v>
      </c>
      <c r="P18" s="6">
        <v>3.7914691943127963</v>
      </c>
      <c r="Q18" s="6">
        <v>29.85781990521327</v>
      </c>
      <c r="R18" s="6">
        <v>13.270142180094787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13.744075829383887</v>
      </c>
      <c r="Y18" s="6">
        <v>10.42654028436019</v>
      </c>
      <c r="Z18" s="6">
        <v>0</v>
      </c>
      <c r="AA18" s="5">
        <v>0.47393364928909953</v>
      </c>
      <c r="AB18" s="6">
        <v>0</v>
      </c>
      <c r="AC18" s="6">
        <v>18.95734597156398</v>
      </c>
      <c r="AD18" s="6">
        <v>0</v>
      </c>
      <c r="AE18" s="9">
        <f t="shared" si="0"/>
        <v>99.99999999999999</v>
      </c>
      <c r="AF18" s="29">
        <v>9.004739336492891</v>
      </c>
      <c r="AG18" s="29">
        <v>21.666666666666668</v>
      </c>
      <c r="AH18" s="29" t="s">
        <v>69</v>
      </c>
      <c r="AI18" s="5">
        <v>1.7453769295589445</v>
      </c>
      <c r="AJ18" s="5">
        <v>1.1011102777083275</v>
      </c>
      <c r="AK18" s="8">
        <v>0.482051282051282</v>
      </c>
      <c r="AL18" s="8">
        <v>0.28205128205128205</v>
      </c>
      <c r="AM18" s="8">
        <v>0</v>
      </c>
      <c r="AN18" s="8">
        <v>0.010256410256410256</v>
      </c>
      <c r="AO18" s="8">
        <v>0.2</v>
      </c>
      <c r="AP18" s="8">
        <v>0</v>
      </c>
      <c r="AQ18" s="8">
        <v>0.015384615384615382</v>
      </c>
      <c r="AR18" s="8">
        <v>0</v>
      </c>
      <c r="AS18" s="8">
        <v>0.005128205128205128</v>
      </c>
      <c r="AT18" s="8">
        <v>0.005128205128205128</v>
      </c>
      <c r="AU18" s="53">
        <f t="shared" si="1"/>
        <v>0.9999999999999998</v>
      </c>
      <c r="AW18" s="54"/>
    </row>
    <row r="19" spans="2:49" ht="12.75">
      <c r="B19" s="36" t="s">
        <v>541</v>
      </c>
      <c r="C19" s="36" t="s">
        <v>606</v>
      </c>
      <c r="D19" s="37" t="s">
        <v>607</v>
      </c>
      <c r="E19" s="28" t="s">
        <v>200</v>
      </c>
      <c r="F19" s="28">
        <v>0.059682155812748314</v>
      </c>
      <c r="G19" s="28">
        <v>0.9396657943054357</v>
      </c>
      <c r="H19" s="28">
        <v>0.0006520498818159589</v>
      </c>
      <c r="I19" s="6" t="s">
        <v>254</v>
      </c>
      <c r="J19" s="37" t="s">
        <v>196</v>
      </c>
      <c r="K19" s="6">
        <v>218</v>
      </c>
      <c r="L19" s="6">
        <v>0</v>
      </c>
      <c r="M19" s="6">
        <v>0.9174311926605505</v>
      </c>
      <c r="N19" s="6">
        <v>0.9174311926605505</v>
      </c>
      <c r="O19" s="5">
        <v>0.45871559633027525</v>
      </c>
      <c r="P19" s="6">
        <v>1.834862385321101</v>
      </c>
      <c r="Q19" s="6">
        <v>29.81651376146789</v>
      </c>
      <c r="R19" s="6">
        <v>12.844036697247708</v>
      </c>
      <c r="S19" s="6">
        <v>0</v>
      </c>
      <c r="T19" s="5">
        <v>0.45871559633027525</v>
      </c>
      <c r="U19" s="5">
        <v>0.45871559633027525</v>
      </c>
      <c r="V19" s="6">
        <v>0</v>
      </c>
      <c r="W19" s="6">
        <v>0</v>
      </c>
      <c r="X19" s="6">
        <v>37.61467889908257</v>
      </c>
      <c r="Y19" s="6">
        <v>10.550458715596331</v>
      </c>
      <c r="Z19" s="5">
        <v>0.45871559633027525</v>
      </c>
      <c r="AA19" s="5">
        <v>0.45871559633027525</v>
      </c>
      <c r="AB19" s="6">
        <v>0</v>
      </c>
      <c r="AC19" s="6">
        <v>2.7522935779816518</v>
      </c>
      <c r="AD19" s="5">
        <v>0.45871559633027525</v>
      </c>
      <c r="AE19" s="9">
        <f t="shared" si="0"/>
        <v>100</v>
      </c>
      <c r="AF19" s="29">
        <v>1.834862385321101</v>
      </c>
      <c r="AG19" s="29">
        <v>29.44444444444444</v>
      </c>
      <c r="AH19" s="29" t="s">
        <v>69</v>
      </c>
      <c r="AI19" s="5">
        <v>2.107918132744275</v>
      </c>
      <c r="AJ19" s="5">
        <v>1.8756169507683753</v>
      </c>
      <c r="AK19" s="8">
        <v>0.7242524916943521</v>
      </c>
      <c r="AL19" s="8">
        <v>0.06976744186046512</v>
      </c>
      <c r="AM19" s="8">
        <v>0.019933554817275746</v>
      </c>
      <c r="AN19" s="8">
        <v>0.019933554817275746</v>
      </c>
      <c r="AO19" s="8">
        <v>0.1362126245847176</v>
      </c>
      <c r="AP19" s="8">
        <v>0</v>
      </c>
      <c r="AQ19" s="8">
        <v>0.026578073089700997</v>
      </c>
      <c r="AR19" s="8">
        <v>0</v>
      </c>
      <c r="AS19" s="8">
        <v>0.0033222591362126247</v>
      </c>
      <c r="AT19" s="8">
        <v>0</v>
      </c>
      <c r="AU19" s="53">
        <f t="shared" si="1"/>
        <v>1</v>
      </c>
      <c r="AW19" s="54"/>
    </row>
    <row r="20" spans="2:49" ht="12.75">
      <c r="B20" s="36" t="s">
        <v>618</v>
      </c>
      <c r="C20" s="36" t="s">
        <v>619</v>
      </c>
      <c r="D20" s="37" t="s">
        <v>620</v>
      </c>
      <c r="E20" s="28" t="s">
        <v>200</v>
      </c>
      <c r="F20" s="28">
        <v>0.3248467703913248</v>
      </c>
      <c r="G20" s="28">
        <v>0.6702421975802054</v>
      </c>
      <c r="H20" s="28">
        <v>0.004911032028469751</v>
      </c>
      <c r="I20" s="6" t="s">
        <v>255</v>
      </c>
      <c r="J20" s="37" t="s">
        <v>196</v>
      </c>
      <c r="K20" s="6">
        <v>204</v>
      </c>
      <c r="L20" s="6">
        <v>1.9607843137254901</v>
      </c>
      <c r="M20" s="6">
        <v>1.4705882352941175</v>
      </c>
      <c r="N20" s="6">
        <v>2.450980392156863</v>
      </c>
      <c r="O20" s="6">
        <v>0.9803921568627451</v>
      </c>
      <c r="P20" s="6">
        <v>0.9803921568627451</v>
      </c>
      <c r="Q20" s="6">
        <v>42.15686274509803</v>
      </c>
      <c r="R20" s="6">
        <v>4.411764705882353</v>
      </c>
      <c r="S20" s="6">
        <v>0</v>
      </c>
      <c r="T20" s="6">
        <v>0</v>
      </c>
      <c r="U20" s="6">
        <v>0.9803921568627451</v>
      </c>
      <c r="V20" s="6">
        <v>0.9803921568627451</v>
      </c>
      <c r="W20" s="6">
        <v>0</v>
      </c>
      <c r="X20" s="6">
        <v>12.254901960784315</v>
      </c>
      <c r="Y20" s="6">
        <v>25</v>
      </c>
      <c r="Z20" s="6">
        <v>0</v>
      </c>
      <c r="AA20" s="6">
        <v>0</v>
      </c>
      <c r="AB20" s="6">
        <v>0</v>
      </c>
      <c r="AC20" s="6">
        <v>6.372549019607843</v>
      </c>
      <c r="AD20" s="6">
        <v>0</v>
      </c>
      <c r="AE20" s="9">
        <f t="shared" si="0"/>
        <v>99.99999999999999</v>
      </c>
      <c r="AF20" s="29">
        <v>5.882352941176471</v>
      </c>
      <c r="AG20" s="29">
        <v>33.33333333333333</v>
      </c>
      <c r="AH20" s="29" t="s">
        <v>69</v>
      </c>
      <c r="AI20" s="5">
        <v>0.5157793980784495</v>
      </c>
      <c r="AJ20" s="5">
        <v>0.3882619823173568</v>
      </c>
      <c r="AK20" s="8">
        <v>0.45535714285714285</v>
      </c>
      <c r="AL20" s="8">
        <v>0.14955357142857142</v>
      </c>
      <c r="AM20" s="8">
        <v>0</v>
      </c>
      <c r="AN20" s="8">
        <v>0.11383928571428571</v>
      </c>
      <c r="AO20" s="8">
        <v>0.22098214285714285</v>
      </c>
      <c r="AP20" s="8">
        <v>0</v>
      </c>
      <c r="AQ20" s="8">
        <v>0.03794642857142857</v>
      </c>
      <c r="AR20" s="8">
        <v>0.006696428571428571</v>
      </c>
      <c r="AS20" s="8">
        <v>0.004464285714285714</v>
      </c>
      <c r="AT20" s="8">
        <v>0.011160714285714286</v>
      </c>
      <c r="AU20" s="53">
        <f>SUM(AK20:AT20)</f>
        <v>1</v>
      </c>
      <c r="AW20" s="54"/>
    </row>
    <row r="21" spans="2:49" ht="12.75">
      <c r="B21" s="36" t="s">
        <v>623</v>
      </c>
      <c r="C21" s="36" t="s">
        <v>610</v>
      </c>
      <c r="D21" s="37" t="s">
        <v>611</v>
      </c>
      <c r="E21" s="28" t="s">
        <v>637</v>
      </c>
      <c r="F21" s="28">
        <v>0.0002873150409423933</v>
      </c>
      <c r="G21" s="28">
        <v>0.9403821290044534</v>
      </c>
      <c r="H21" s="28">
        <v>0.059330555954604215</v>
      </c>
      <c r="I21" s="6" t="s">
        <v>255</v>
      </c>
      <c r="J21" s="37" t="s">
        <v>227</v>
      </c>
      <c r="K21" s="6">
        <v>206</v>
      </c>
      <c r="L21" s="6">
        <v>0</v>
      </c>
      <c r="M21" s="6">
        <v>1.4563106796116503</v>
      </c>
      <c r="N21" s="6">
        <v>0</v>
      </c>
      <c r="O21" s="6">
        <v>0</v>
      </c>
      <c r="P21" s="6">
        <v>0.48543689320388345</v>
      </c>
      <c r="Q21" s="6">
        <v>55.8252427184466</v>
      </c>
      <c r="R21" s="6">
        <v>4.368932038834951</v>
      </c>
      <c r="S21" s="6">
        <v>0</v>
      </c>
      <c r="T21" s="5">
        <v>0.48543689320388345</v>
      </c>
      <c r="U21" s="6">
        <v>3.8834951456310676</v>
      </c>
      <c r="V21" s="5">
        <v>0.48543689320388345</v>
      </c>
      <c r="W21" s="5">
        <v>0.48543689320388345</v>
      </c>
      <c r="X21" s="6">
        <v>12.135922330097086</v>
      </c>
      <c r="Y21" s="6">
        <v>17.475728155339805</v>
      </c>
      <c r="Z21" s="6">
        <v>0</v>
      </c>
      <c r="AA21" s="6">
        <v>0</v>
      </c>
      <c r="AB21" s="5">
        <v>0.48543689320388345</v>
      </c>
      <c r="AC21" s="6">
        <v>2.4271844660194173</v>
      </c>
      <c r="AD21" s="6">
        <v>0</v>
      </c>
      <c r="AE21" s="9">
        <f t="shared" si="0"/>
        <v>100</v>
      </c>
      <c r="AF21" s="29">
        <v>1.4563106796116503</v>
      </c>
      <c r="AG21" s="29">
        <v>43.5897435897436</v>
      </c>
      <c r="AH21" s="29" t="s">
        <v>69</v>
      </c>
      <c r="AI21" s="5">
        <v>0.25215635556367316</v>
      </c>
      <c r="AJ21" s="5">
        <v>0.16595594008343983</v>
      </c>
      <c r="AK21" s="8">
        <v>0.4</v>
      </c>
      <c r="AL21" s="8">
        <v>0.1883495145631068</v>
      </c>
      <c r="AM21" s="8">
        <v>0.019417475728155338</v>
      </c>
      <c r="AN21" s="8">
        <v>0.29902912621359223</v>
      </c>
      <c r="AO21" s="8">
        <v>0.05631067961165048</v>
      </c>
      <c r="AP21" s="8">
        <v>0.011650485436893204</v>
      </c>
      <c r="AQ21" s="8">
        <v>0.013592233009708738</v>
      </c>
      <c r="AR21" s="8">
        <v>0.001941747572815534</v>
      </c>
      <c r="AS21" s="8">
        <v>0.009708737864077669</v>
      </c>
      <c r="AT21" s="8">
        <v>0</v>
      </c>
      <c r="AU21" s="53">
        <f t="shared" si="1"/>
        <v>0.9999999999999999</v>
      </c>
      <c r="AW21" s="54"/>
    </row>
    <row r="22" spans="2:49" ht="12.75">
      <c r="B22" s="36" t="s">
        <v>623</v>
      </c>
      <c r="C22" s="36" t="s">
        <v>610</v>
      </c>
      <c r="D22" s="37" t="s">
        <v>615</v>
      </c>
      <c r="E22" s="28" t="s">
        <v>637</v>
      </c>
      <c r="F22" s="28">
        <v>0.0009436929852154765</v>
      </c>
      <c r="G22" s="28">
        <v>0.9804183705567788</v>
      </c>
      <c r="H22" s="28">
        <v>0.01863793645800566</v>
      </c>
      <c r="I22" s="6" t="s">
        <v>255</v>
      </c>
      <c r="J22" s="37" t="s">
        <v>227</v>
      </c>
      <c r="K22" s="6">
        <v>204</v>
      </c>
      <c r="L22" s="5">
        <v>0.49019607843137253</v>
      </c>
      <c r="M22" s="6">
        <v>0.9803921568627451</v>
      </c>
      <c r="N22" s="6">
        <v>0.9803921568627451</v>
      </c>
      <c r="O22" s="6">
        <v>0.9803921568627451</v>
      </c>
      <c r="P22" s="6">
        <v>1.9607843137254901</v>
      </c>
      <c r="Q22" s="6">
        <v>45.58823529411765</v>
      </c>
      <c r="R22" s="6">
        <v>6.372549019607843</v>
      </c>
      <c r="S22" s="6">
        <v>0</v>
      </c>
      <c r="T22" s="6">
        <v>1.9607843137254901</v>
      </c>
      <c r="U22" s="6">
        <v>1.4705882352941175</v>
      </c>
      <c r="V22" s="6">
        <v>0</v>
      </c>
      <c r="W22" s="6">
        <v>0</v>
      </c>
      <c r="X22" s="6">
        <v>10.784313725490195</v>
      </c>
      <c r="Y22" s="6">
        <v>19.11764705882353</v>
      </c>
      <c r="Z22" s="6">
        <v>1.4705882352941175</v>
      </c>
      <c r="AA22" s="6">
        <v>0</v>
      </c>
      <c r="AB22" s="5">
        <v>0.49019607843137253</v>
      </c>
      <c r="AC22" s="6">
        <v>6.372549019607843</v>
      </c>
      <c r="AD22" s="6">
        <v>0.9803921568627451</v>
      </c>
      <c r="AE22" s="9">
        <f t="shared" si="0"/>
        <v>100</v>
      </c>
      <c r="AF22" s="29">
        <v>2.4509803921568625</v>
      </c>
      <c r="AG22" s="29">
        <v>46.666666666666664</v>
      </c>
      <c r="AH22" s="29">
        <v>33.333333333333336</v>
      </c>
      <c r="AI22" s="5">
        <v>0.25974402411892966</v>
      </c>
      <c r="AJ22" s="5">
        <v>0.18334872290747978</v>
      </c>
      <c r="AK22" s="8">
        <v>0.44251626898047725</v>
      </c>
      <c r="AL22" s="8">
        <v>0.16268980477223427</v>
      </c>
      <c r="AM22" s="8">
        <v>0.021691973969631236</v>
      </c>
      <c r="AN22" s="8">
        <v>0.227765726681128</v>
      </c>
      <c r="AO22" s="8">
        <v>0.06724511930585683</v>
      </c>
      <c r="AP22" s="8">
        <v>0.004338394793926247</v>
      </c>
      <c r="AQ22" s="8">
        <v>0.04121475054229935</v>
      </c>
      <c r="AR22" s="8">
        <v>0.006507592190889371</v>
      </c>
      <c r="AS22" s="8">
        <v>0.02386117136659436</v>
      </c>
      <c r="AT22" s="8">
        <v>0.0021691973969631237</v>
      </c>
      <c r="AU22" s="53">
        <f t="shared" si="1"/>
        <v>1</v>
      </c>
      <c r="AW22" s="54"/>
    </row>
    <row r="23" spans="2:49" ht="12.75">
      <c r="B23" s="36" t="s">
        <v>623</v>
      </c>
      <c r="C23" s="36" t="s">
        <v>610</v>
      </c>
      <c r="D23" s="37" t="s">
        <v>624</v>
      </c>
      <c r="E23" s="28" t="s">
        <v>637</v>
      </c>
      <c r="F23" s="28">
        <v>0.025207269072941962</v>
      </c>
      <c r="G23" s="28">
        <v>0.9648270664098484</v>
      </c>
      <c r="H23" s="28">
        <v>0.009965664517209613</v>
      </c>
      <c r="I23" s="6" t="s">
        <v>255</v>
      </c>
      <c r="J23" s="37" t="s">
        <v>227</v>
      </c>
      <c r="K23" s="6">
        <v>219</v>
      </c>
      <c r="L23" s="6">
        <v>2.28310502283105</v>
      </c>
      <c r="M23" s="6">
        <v>1.36986301369863</v>
      </c>
      <c r="N23" s="5">
        <v>0.45662100456621</v>
      </c>
      <c r="O23" s="6">
        <v>0</v>
      </c>
      <c r="P23" s="6">
        <v>0.91324200913242</v>
      </c>
      <c r="Q23" s="6">
        <v>38.81278538812785</v>
      </c>
      <c r="R23" s="6">
        <v>11.87214611872146</v>
      </c>
      <c r="S23" s="6">
        <v>0</v>
      </c>
      <c r="T23" s="6">
        <v>0.91324200913242</v>
      </c>
      <c r="U23" s="6">
        <v>3.1963470319634704</v>
      </c>
      <c r="V23" s="6">
        <v>0</v>
      </c>
      <c r="W23" s="6">
        <v>0</v>
      </c>
      <c r="X23" s="6">
        <v>6.8493150684931505</v>
      </c>
      <c r="Y23" s="6">
        <v>21.917808219178077</v>
      </c>
      <c r="Z23" s="6">
        <v>0</v>
      </c>
      <c r="AA23" s="6">
        <v>0</v>
      </c>
      <c r="AB23" s="6">
        <v>0</v>
      </c>
      <c r="AC23" s="6">
        <v>8.21917808219178</v>
      </c>
      <c r="AD23" s="6">
        <v>3.1963470319634704</v>
      </c>
      <c r="AE23" s="9">
        <f t="shared" si="0"/>
        <v>99.99999999999999</v>
      </c>
      <c r="AF23" s="29">
        <v>4.10958904109589</v>
      </c>
      <c r="AG23" s="29">
        <v>29.166666666666668</v>
      </c>
      <c r="AH23" s="29" t="s">
        <v>69</v>
      </c>
      <c r="AI23" s="5">
        <v>0.7753724313770838</v>
      </c>
      <c r="AJ23" s="5">
        <v>0.4245164061789535</v>
      </c>
      <c r="AK23" s="8">
        <v>0.42277992277992277</v>
      </c>
      <c r="AL23" s="8">
        <v>0.33976833976833976</v>
      </c>
      <c r="AM23" s="8">
        <v>0.009652509652509652</v>
      </c>
      <c r="AN23" s="8">
        <v>0.0637065637065637</v>
      </c>
      <c r="AO23" s="8">
        <v>0.12162162162162163</v>
      </c>
      <c r="AP23" s="8">
        <v>0.0019305019305019305</v>
      </c>
      <c r="AQ23" s="8">
        <v>0.025096525096525095</v>
      </c>
      <c r="AR23" s="8">
        <v>0.003861003861003861</v>
      </c>
      <c r="AS23" s="8">
        <v>0.011583011583011582</v>
      </c>
      <c r="AT23" s="8">
        <v>0</v>
      </c>
      <c r="AU23" s="53">
        <f t="shared" si="1"/>
        <v>0.9999999999999998</v>
      </c>
      <c r="AW23" s="54"/>
    </row>
    <row r="24" spans="2:47" ht="12.75">
      <c r="B24" s="21" t="s">
        <v>524</v>
      </c>
      <c r="C24" s="36"/>
      <c r="D24" s="37"/>
      <c r="E24" s="28"/>
      <c r="F24" s="28"/>
      <c r="G24" s="28"/>
      <c r="H24" s="28"/>
      <c r="I24" s="6"/>
      <c r="J24" s="11"/>
      <c r="K24" s="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/>
      <c r="AA24" s="6"/>
      <c r="AB24" s="6"/>
      <c r="AC24" s="6"/>
      <c r="AD24" s="6"/>
      <c r="AE24" s="6"/>
      <c r="AF24" s="6"/>
      <c r="AG24" s="29"/>
      <c r="AH24" s="29"/>
      <c r="AI24" s="5"/>
      <c r="AJ24" s="5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9"/>
    </row>
    <row r="25" spans="2:47" ht="12.75">
      <c r="B25" s="36" t="s">
        <v>527</v>
      </c>
      <c r="C25" s="36" t="s">
        <v>629</v>
      </c>
      <c r="D25" s="37" t="s">
        <v>630</v>
      </c>
      <c r="E25" s="28" t="s">
        <v>83</v>
      </c>
      <c r="F25" s="28">
        <v>0</v>
      </c>
      <c r="G25" s="28">
        <v>1</v>
      </c>
      <c r="H25" s="28">
        <v>0</v>
      </c>
      <c r="I25" s="28" t="s">
        <v>253</v>
      </c>
      <c r="J25" s="11" t="s">
        <v>128</v>
      </c>
      <c r="K25" s="6">
        <v>187</v>
      </c>
      <c r="L25" s="6">
        <v>1.6042780748663104</v>
      </c>
      <c r="M25" s="6">
        <v>1.6042780748663104</v>
      </c>
      <c r="N25" s="6">
        <v>0.53475935828877</v>
      </c>
      <c r="O25" s="6">
        <v>0.53475935828877</v>
      </c>
      <c r="P25" s="6">
        <v>0</v>
      </c>
      <c r="Q25" s="6">
        <v>5.88235294117647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89.30481283422462</v>
      </c>
      <c r="Y25" s="6">
        <v>0.53475935828877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9">
        <f aca="true" t="shared" si="2" ref="AE25:AE39">SUM(L25:AD25)</f>
        <v>100.00000000000001</v>
      </c>
      <c r="AF25" s="6">
        <v>3.7433155080213907</v>
      </c>
      <c r="AG25" s="6">
        <v>11.904761904761903</v>
      </c>
      <c r="AH25" s="29" t="s">
        <v>69</v>
      </c>
      <c r="AI25" s="29">
        <v>1.054576672171077</v>
      </c>
      <c r="AJ25" s="5">
        <v>0.7919913160481582</v>
      </c>
      <c r="AK25" s="8">
        <v>0.6091205211726385</v>
      </c>
      <c r="AL25" s="8">
        <v>0.1270358306188925</v>
      </c>
      <c r="AM25" s="8">
        <v>0.07491856677524429</v>
      </c>
      <c r="AN25" s="8">
        <v>0.07491856677524429</v>
      </c>
      <c r="AO25" s="8">
        <v>0.11074918566775244</v>
      </c>
      <c r="AP25" s="8">
        <v>0</v>
      </c>
      <c r="AQ25" s="8">
        <v>0.003257328990228013</v>
      </c>
      <c r="AR25" s="8">
        <v>0</v>
      </c>
      <c r="AS25" s="8">
        <v>0</v>
      </c>
      <c r="AT25" s="8">
        <v>0</v>
      </c>
      <c r="AU25" s="42">
        <f aca="true" t="shared" si="3" ref="AU25:AU39">SUM(AK25:AT25)</f>
        <v>1.0000000000000002</v>
      </c>
    </row>
    <row r="26" spans="2:47" ht="12.75">
      <c r="B26" s="36" t="s">
        <v>67</v>
      </c>
      <c r="C26" s="36" t="s">
        <v>68</v>
      </c>
      <c r="D26" s="37" t="s">
        <v>66</v>
      </c>
      <c r="E26" s="28" t="s">
        <v>83</v>
      </c>
      <c r="F26" s="38">
        <v>0</v>
      </c>
      <c r="G26" s="38">
        <v>0.9997245330835767</v>
      </c>
      <c r="H26" s="38">
        <v>0.0002754669164233376</v>
      </c>
      <c r="I26" s="28" t="s">
        <v>253</v>
      </c>
      <c r="J26" s="28" t="s">
        <v>128</v>
      </c>
      <c r="K26" s="6">
        <v>243</v>
      </c>
      <c r="L26" s="6">
        <v>24.279835390946502</v>
      </c>
      <c r="M26" s="6">
        <v>14.40329218106996</v>
      </c>
      <c r="N26" s="6">
        <v>3.292181069958848</v>
      </c>
      <c r="O26" s="6">
        <v>0.411522633744856</v>
      </c>
      <c r="P26" s="6">
        <v>0.411522633744856</v>
      </c>
      <c r="Q26" s="6">
        <v>8.641975308641975</v>
      </c>
      <c r="R26" s="6">
        <v>2.880658436213992</v>
      </c>
      <c r="S26" s="6">
        <v>0</v>
      </c>
      <c r="T26" s="6">
        <v>0.411522633744856</v>
      </c>
      <c r="U26" s="6">
        <v>0</v>
      </c>
      <c r="V26" s="6">
        <v>0</v>
      </c>
      <c r="W26" s="6">
        <v>0</v>
      </c>
      <c r="X26" s="6">
        <v>33.74485596707819</v>
      </c>
      <c r="Y26" s="6">
        <v>10.2880658436214</v>
      </c>
      <c r="Z26" s="6">
        <v>0.411522633744856</v>
      </c>
      <c r="AA26" s="6">
        <v>0.411522633744856</v>
      </c>
      <c r="AB26" s="6">
        <v>0</v>
      </c>
      <c r="AC26" s="6">
        <v>0</v>
      </c>
      <c r="AD26" s="6">
        <v>0.411522633744856</v>
      </c>
      <c r="AE26" s="9">
        <f t="shared" si="2"/>
        <v>99.99999999999999</v>
      </c>
      <c r="AF26" s="29">
        <v>41.97530864197531</v>
      </c>
      <c r="AG26" s="29">
        <v>22.751322751322757</v>
      </c>
      <c r="AH26" s="29" t="s">
        <v>69</v>
      </c>
      <c r="AI26" s="30">
        <v>0.16950593689376903</v>
      </c>
      <c r="AJ26" s="30">
        <v>0.09854053269183223</v>
      </c>
      <c r="AK26" s="8">
        <v>0.5704225352112675</v>
      </c>
      <c r="AL26" s="8">
        <v>0.1784037558685446</v>
      </c>
      <c r="AM26" s="8">
        <v>0.02112676056338028</v>
      </c>
      <c r="AN26" s="8">
        <v>0.13145539906103287</v>
      </c>
      <c r="AO26" s="8">
        <v>0.07981220657276994</v>
      </c>
      <c r="AP26" s="8">
        <v>0</v>
      </c>
      <c r="AQ26" s="8">
        <v>0</v>
      </c>
      <c r="AR26" s="8">
        <v>0</v>
      </c>
      <c r="AS26" s="8">
        <v>0</v>
      </c>
      <c r="AT26" s="8">
        <v>0.018779342723004695</v>
      </c>
      <c r="AU26" s="42">
        <f t="shared" si="3"/>
        <v>1</v>
      </c>
    </row>
    <row r="27" spans="2:47" ht="12.75">
      <c r="B27" s="36" t="s">
        <v>88</v>
      </c>
      <c r="C27" s="36" t="s">
        <v>89</v>
      </c>
      <c r="D27" s="37" t="s">
        <v>90</v>
      </c>
      <c r="E27" s="28" t="s">
        <v>86</v>
      </c>
      <c r="F27" s="39">
        <v>0.008764489680520215</v>
      </c>
      <c r="G27" s="38">
        <v>0.8282442748091603</v>
      </c>
      <c r="H27" s="38">
        <v>0.1629912355103195</v>
      </c>
      <c r="I27" s="28" t="s">
        <v>253</v>
      </c>
      <c r="J27" s="28" t="s">
        <v>128</v>
      </c>
      <c r="K27" s="6">
        <v>201</v>
      </c>
      <c r="L27" s="6">
        <v>28.855721393034827</v>
      </c>
      <c r="M27" s="6">
        <v>2.4875621890547266</v>
      </c>
      <c r="N27" s="6">
        <v>9.950248756218906</v>
      </c>
      <c r="O27" s="6">
        <v>0.9950248756218906</v>
      </c>
      <c r="P27" s="6">
        <v>0</v>
      </c>
      <c r="Q27" s="6">
        <v>9.452736318407961</v>
      </c>
      <c r="R27" s="6">
        <v>0.4975124378109453</v>
      </c>
      <c r="S27" s="6">
        <v>0</v>
      </c>
      <c r="T27" s="6">
        <v>0.4975124378109453</v>
      </c>
      <c r="U27" s="6">
        <v>0</v>
      </c>
      <c r="V27" s="6">
        <v>0</v>
      </c>
      <c r="W27" s="6">
        <v>0</v>
      </c>
      <c r="X27" s="6">
        <v>32.83582089552239</v>
      </c>
      <c r="Y27" s="6">
        <v>12.43781094527363</v>
      </c>
      <c r="Z27" s="6">
        <v>0</v>
      </c>
      <c r="AA27" s="6">
        <v>0</v>
      </c>
      <c r="AB27" s="6">
        <v>0</v>
      </c>
      <c r="AC27" s="6">
        <v>0</v>
      </c>
      <c r="AD27" s="6">
        <v>1.990049751243781</v>
      </c>
      <c r="AE27" s="9">
        <f t="shared" si="2"/>
        <v>100</v>
      </c>
      <c r="AF27" s="29">
        <v>41.29353233830846</v>
      </c>
      <c r="AG27" s="29">
        <v>24.489795918367346</v>
      </c>
      <c r="AH27" s="29" t="s">
        <v>69</v>
      </c>
      <c r="AI27" s="30">
        <v>0.8045779192840546</v>
      </c>
      <c r="AJ27" s="30">
        <v>0.5038011270283332</v>
      </c>
      <c r="AK27" s="8">
        <v>0.6261682242990654</v>
      </c>
      <c r="AL27" s="8">
        <v>0.26791277258566976</v>
      </c>
      <c r="AM27" s="8">
        <v>0</v>
      </c>
      <c r="AN27" s="8">
        <v>0</v>
      </c>
      <c r="AO27" s="8">
        <v>0.1059190031152648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42">
        <f t="shared" si="3"/>
        <v>1</v>
      </c>
    </row>
    <row r="28" spans="2:47" ht="12.75">
      <c r="B28" s="36" t="s">
        <v>49</v>
      </c>
      <c r="C28" s="36" t="s">
        <v>50</v>
      </c>
      <c r="D28" s="37" t="s">
        <v>48</v>
      </c>
      <c r="E28" s="28" t="s">
        <v>83</v>
      </c>
      <c r="F28" s="38">
        <v>0</v>
      </c>
      <c r="G28" s="38">
        <v>1</v>
      </c>
      <c r="H28" s="38">
        <v>0</v>
      </c>
      <c r="I28" s="28" t="s">
        <v>253</v>
      </c>
      <c r="J28" s="28" t="s">
        <v>128</v>
      </c>
      <c r="K28" s="6">
        <v>214</v>
      </c>
      <c r="L28" s="6">
        <v>10.2803738317757</v>
      </c>
      <c r="M28" s="6">
        <v>3.7383177570093453</v>
      </c>
      <c r="N28" s="6">
        <v>3.2710280373831773</v>
      </c>
      <c r="O28" s="6">
        <v>1.4018691588785046</v>
      </c>
      <c r="P28" s="6">
        <v>0</v>
      </c>
      <c r="Q28" s="6">
        <v>19.626168224299064</v>
      </c>
      <c r="R28" s="6">
        <v>1.4018691588785046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55.60747663551402</v>
      </c>
      <c r="Y28" s="6">
        <v>4.205607476635514</v>
      </c>
      <c r="Z28" s="6">
        <v>0</v>
      </c>
      <c r="AA28" s="6">
        <v>0</v>
      </c>
      <c r="AB28" s="6">
        <v>0</v>
      </c>
      <c r="AC28" s="6">
        <v>0</v>
      </c>
      <c r="AD28" s="6">
        <v>0.46728971962616817</v>
      </c>
      <c r="AE28" s="9">
        <f t="shared" si="2"/>
        <v>100</v>
      </c>
      <c r="AF28" s="29">
        <v>17.289719626168225</v>
      </c>
      <c r="AG28" s="29">
        <v>11.437908496732026</v>
      </c>
      <c r="AH28" s="29" t="s">
        <v>69</v>
      </c>
      <c r="AI28" s="30">
        <v>0.6779006927462984</v>
      </c>
      <c r="AJ28" s="30">
        <v>0.49176524829731477</v>
      </c>
      <c r="AK28" s="8">
        <v>0.7229729729729729</v>
      </c>
      <c r="AL28" s="8">
        <v>0.17905405405405406</v>
      </c>
      <c r="AM28" s="8">
        <v>0.043918918918918914</v>
      </c>
      <c r="AN28" s="8">
        <v>0.003378378378378378</v>
      </c>
      <c r="AO28" s="8">
        <v>0.0472972972972973</v>
      </c>
      <c r="AP28" s="8">
        <v>0</v>
      </c>
      <c r="AQ28" s="8">
        <v>0.0033783783783783786</v>
      </c>
      <c r="AR28" s="8">
        <v>0</v>
      </c>
      <c r="AS28" s="8">
        <v>0</v>
      </c>
      <c r="AT28" s="8">
        <v>0</v>
      </c>
      <c r="AU28" s="42">
        <f t="shared" si="3"/>
        <v>0.9999999999999999</v>
      </c>
    </row>
    <row r="29" spans="2:47" ht="12.75">
      <c r="B29" s="36" t="s">
        <v>52</v>
      </c>
      <c r="C29" s="36" t="s">
        <v>52</v>
      </c>
      <c r="D29" s="37" t="s">
        <v>85</v>
      </c>
      <c r="E29" s="28" t="s">
        <v>86</v>
      </c>
      <c r="F29" s="38">
        <v>0.10663488590184433</v>
      </c>
      <c r="G29" s="38">
        <v>0.7677399187246015</v>
      </c>
      <c r="H29" s="38">
        <v>0.12562519537355424</v>
      </c>
      <c r="I29" s="28" t="s">
        <v>253</v>
      </c>
      <c r="J29" s="28" t="s">
        <v>128</v>
      </c>
      <c r="K29" s="6">
        <v>206</v>
      </c>
      <c r="L29" s="6">
        <v>22.815533980582526</v>
      </c>
      <c r="M29" s="6">
        <v>2.4271844660194173</v>
      </c>
      <c r="N29" s="6">
        <v>4.854368932038835</v>
      </c>
      <c r="O29" s="6">
        <v>3.3980582524271843</v>
      </c>
      <c r="P29" s="6">
        <v>0.48543689320388345</v>
      </c>
      <c r="Q29" s="6">
        <v>9.708737864077671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50.00000000000001</v>
      </c>
      <c r="Y29" s="6">
        <v>5.825242718446601</v>
      </c>
      <c r="Z29" s="6">
        <v>0</v>
      </c>
      <c r="AA29" s="6">
        <v>0</v>
      </c>
      <c r="AB29" s="6">
        <v>0</v>
      </c>
      <c r="AC29" s="6">
        <v>0</v>
      </c>
      <c r="AD29" s="6">
        <v>0.48543689320388345</v>
      </c>
      <c r="AE29" s="9">
        <f t="shared" si="2"/>
        <v>100.00000000000001</v>
      </c>
      <c r="AF29" s="29">
        <v>30.097087378640776</v>
      </c>
      <c r="AG29" s="29">
        <v>23.809523809523803</v>
      </c>
      <c r="AH29" s="29" t="s">
        <v>69</v>
      </c>
      <c r="AI29" s="30">
        <v>0.7624817584234111</v>
      </c>
      <c r="AJ29" s="30">
        <v>0.49549287771363626</v>
      </c>
      <c r="AK29" s="8">
        <v>0.6477987421383647</v>
      </c>
      <c r="AL29" s="8">
        <v>0.27358490566037735</v>
      </c>
      <c r="AM29" s="8">
        <v>0</v>
      </c>
      <c r="AN29" s="8">
        <v>0</v>
      </c>
      <c r="AO29" s="8">
        <v>0.07547169811320754</v>
      </c>
      <c r="AP29" s="8">
        <v>0</v>
      </c>
      <c r="AQ29" s="8">
        <v>0.0031446540880503146</v>
      </c>
      <c r="AR29" s="8">
        <v>0</v>
      </c>
      <c r="AS29" s="8">
        <v>0</v>
      </c>
      <c r="AT29" s="8">
        <v>0</v>
      </c>
      <c r="AU29" s="42">
        <f t="shared" si="3"/>
        <v>0.9999999999999999</v>
      </c>
    </row>
    <row r="30" spans="2:47" ht="12.75">
      <c r="B30" s="36" t="s">
        <v>52</v>
      </c>
      <c r="C30" s="36" t="s">
        <v>53</v>
      </c>
      <c r="D30" s="37" t="s">
        <v>51</v>
      </c>
      <c r="E30" s="28" t="s">
        <v>83</v>
      </c>
      <c r="F30" s="38">
        <v>0</v>
      </c>
      <c r="G30" s="38">
        <v>1</v>
      </c>
      <c r="H30" s="38">
        <v>0</v>
      </c>
      <c r="I30" s="28" t="s">
        <v>253</v>
      </c>
      <c r="J30" s="28" t="s">
        <v>128</v>
      </c>
      <c r="K30" s="6">
        <v>200</v>
      </c>
      <c r="L30" s="6">
        <v>12.5</v>
      </c>
      <c r="M30" s="6">
        <v>2</v>
      </c>
      <c r="N30" s="6">
        <v>7.000000000000001</v>
      </c>
      <c r="O30" s="6">
        <v>1</v>
      </c>
      <c r="P30" s="6">
        <v>0</v>
      </c>
      <c r="Q30" s="6">
        <v>19</v>
      </c>
      <c r="R30" s="6">
        <v>2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46</v>
      </c>
      <c r="Y30" s="6">
        <v>10</v>
      </c>
      <c r="Z30" s="6">
        <v>0</v>
      </c>
      <c r="AA30" s="6">
        <v>0</v>
      </c>
      <c r="AB30" s="6">
        <v>0</v>
      </c>
      <c r="AC30" s="6">
        <v>0</v>
      </c>
      <c r="AD30" s="6">
        <v>0.5</v>
      </c>
      <c r="AE30" s="9">
        <f t="shared" si="2"/>
        <v>100</v>
      </c>
      <c r="AF30" s="29">
        <v>21.5</v>
      </c>
      <c r="AG30" s="29">
        <v>26.262626262626267</v>
      </c>
      <c r="AH30" s="29" t="s">
        <v>69</v>
      </c>
      <c r="AI30" s="30">
        <v>1.1039089107755968</v>
      </c>
      <c r="AJ30" s="30">
        <v>0.6254441420824911</v>
      </c>
      <c r="AK30" s="8">
        <v>0.5649717514124294</v>
      </c>
      <c r="AL30" s="8">
        <v>0.23446327683615817</v>
      </c>
      <c r="AM30" s="8">
        <v>0.036723163841807904</v>
      </c>
      <c r="AN30" s="8">
        <v>0</v>
      </c>
      <c r="AO30" s="8">
        <v>0.16101694915254236</v>
      </c>
      <c r="AP30" s="8">
        <v>0</v>
      </c>
      <c r="AQ30" s="8">
        <v>0</v>
      </c>
      <c r="AR30" s="8">
        <v>0</v>
      </c>
      <c r="AS30" s="8">
        <v>0</v>
      </c>
      <c r="AT30" s="8">
        <v>0.002824858757062147</v>
      </c>
      <c r="AU30" s="42">
        <f t="shared" si="3"/>
        <v>1</v>
      </c>
    </row>
    <row r="31" spans="2:47" ht="12.75">
      <c r="B31" s="36" t="s">
        <v>157</v>
      </c>
      <c r="C31" s="36" t="s">
        <v>158</v>
      </c>
      <c r="D31" s="37" t="s">
        <v>156</v>
      </c>
      <c r="E31" s="28" t="s">
        <v>86</v>
      </c>
      <c r="F31" s="38">
        <v>6.49828878395356E-05</v>
      </c>
      <c r="G31" s="39">
        <v>0.007018151886669877</v>
      </c>
      <c r="H31" s="38">
        <v>0.9929168652254906</v>
      </c>
      <c r="I31" s="28" t="s">
        <v>254</v>
      </c>
      <c r="J31" s="28" t="s">
        <v>196</v>
      </c>
      <c r="K31" s="6">
        <v>204</v>
      </c>
      <c r="L31" s="6">
        <v>5.88235294117647</v>
      </c>
      <c r="M31" s="6">
        <v>1.9607843137254901</v>
      </c>
      <c r="N31" s="6">
        <v>1.9607843137254901</v>
      </c>
      <c r="O31" s="6">
        <v>0.9803921568627451</v>
      </c>
      <c r="P31" s="6">
        <v>0.49019607843137253</v>
      </c>
      <c r="Q31" s="6">
        <v>27.450980392156865</v>
      </c>
      <c r="R31" s="6">
        <v>4.411764705882353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51.96078431372548</v>
      </c>
      <c r="Y31" s="6">
        <v>4.901960784313726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9">
        <f t="shared" si="2"/>
        <v>100</v>
      </c>
      <c r="AF31" s="29">
        <v>9.80392156862745</v>
      </c>
      <c r="AG31" s="29">
        <v>7.843137254901962</v>
      </c>
      <c r="AH31" s="29" t="s">
        <v>69</v>
      </c>
      <c r="AI31" s="30">
        <v>0.6198993239733175</v>
      </c>
      <c r="AJ31" s="30">
        <v>0.36028336777936404</v>
      </c>
      <c r="AK31" s="8">
        <v>0.5601092896174863</v>
      </c>
      <c r="AL31" s="8">
        <v>0.2704918032786885</v>
      </c>
      <c r="AM31" s="8">
        <v>0</v>
      </c>
      <c r="AN31" s="8">
        <v>0.00546448087431694</v>
      </c>
      <c r="AO31" s="8">
        <v>0.12021857923497269</v>
      </c>
      <c r="AP31" s="8">
        <v>0</v>
      </c>
      <c r="AQ31" s="8">
        <v>0</v>
      </c>
      <c r="AR31" s="8">
        <v>0</v>
      </c>
      <c r="AS31" s="8">
        <v>0.00546448087431694</v>
      </c>
      <c r="AT31" s="8">
        <v>0.03825136612021858</v>
      </c>
      <c r="AU31" s="42">
        <f t="shared" si="3"/>
        <v>1</v>
      </c>
    </row>
    <row r="32" spans="2:47" ht="12.75">
      <c r="B32" s="36" t="s">
        <v>160</v>
      </c>
      <c r="C32" s="36" t="s">
        <v>161</v>
      </c>
      <c r="D32" s="37" t="s">
        <v>159</v>
      </c>
      <c r="E32" s="28" t="s">
        <v>86</v>
      </c>
      <c r="F32" s="38">
        <v>0</v>
      </c>
      <c r="G32" s="38">
        <v>0.2267444151136676</v>
      </c>
      <c r="H32" s="38">
        <v>0.7732555848863324</v>
      </c>
      <c r="I32" s="28" t="s">
        <v>254</v>
      </c>
      <c r="J32" s="28" t="s">
        <v>129</v>
      </c>
      <c r="K32" s="6">
        <v>76</v>
      </c>
      <c r="L32" s="6">
        <v>3.9473684210526314</v>
      </c>
      <c r="M32" s="6">
        <v>5.263157894736842</v>
      </c>
      <c r="N32" s="6">
        <v>2.631578947368421</v>
      </c>
      <c r="O32" s="6">
        <v>0</v>
      </c>
      <c r="P32" s="6">
        <v>0</v>
      </c>
      <c r="Q32" s="6">
        <v>32.89473684210526</v>
      </c>
      <c r="R32" s="6">
        <v>1.3157894736842104</v>
      </c>
      <c r="S32" s="6">
        <v>0</v>
      </c>
      <c r="T32" s="6">
        <v>0</v>
      </c>
      <c r="U32" s="6">
        <v>0</v>
      </c>
      <c r="V32" s="6">
        <v>1.3157894736842104</v>
      </c>
      <c r="W32" s="6">
        <v>0</v>
      </c>
      <c r="X32" s="6">
        <v>50</v>
      </c>
      <c r="Y32" s="6">
        <v>2.631578947368421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9">
        <f t="shared" si="2"/>
        <v>100</v>
      </c>
      <c r="AF32" s="29">
        <v>11.842105263157894</v>
      </c>
      <c r="AG32" s="29">
        <v>7.207207207207207</v>
      </c>
      <c r="AH32" s="29">
        <v>50</v>
      </c>
      <c r="AI32" s="30">
        <v>0.16574244663543608</v>
      </c>
      <c r="AJ32" s="30">
        <v>0.07823867046144808</v>
      </c>
      <c r="AK32" s="8">
        <v>0.4818840579710145</v>
      </c>
      <c r="AL32" s="8">
        <v>0.43478260869565216</v>
      </c>
      <c r="AM32" s="8">
        <v>0</v>
      </c>
      <c r="AN32" s="8">
        <v>0</v>
      </c>
      <c r="AO32" s="8">
        <v>0.06884057971014493</v>
      </c>
      <c r="AP32" s="8">
        <v>0</v>
      </c>
      <c r="AQ32" s="8">
        <v>0</v>
      </c>
      <c r="AR32" s="8">
        <v>0</v>
      </c>
      <c r="AS32" s="8">
        <v>0.0036231884057971015</v>
      </c>
      <c r="AT32" s="8">
        <v>0.010869565217391304</v>
      </c>
      <c r="AU32" s="42">
        <f t="shared" si="3"/>
        <v>1</v>
      </c>
    </row>
    <row r="33" spans="2:47" ht="12.75">
      <c r="B33" s="36" t="s">
        <v>163</v>
      </c>
      <c r="C33" s="36" t="s">
        <v>164</v>
      </c>
      <c r="D33" s="37" t="s">
        <v>162</v>
      </c>
      <c r="E33" s="28" t="s">
        <v>86</v>
      </c>
      <c r="F33" s="38">
        <v>0.046408842181239494</v>
      </c>
      <c r="G33" s="38">
        <v>0.15579039821556284</v>
      </c>
      <c r="H33" s="38">
        <v>0.7978007596031976</v>
      </c>
      <c r="I33" s="28" t="s">
        <v>254</v>
      </c>
      <c r="J33" s="28" t="s">
        <v>196</v>
      </c>
      <c r="K33" s="6">
        <v>205</v>
      </c>
      <c r="L33" s="6">
        <v>3.414634146341464</v>
      </c>
      <c r="M33" s="6">
        <v>0</v>
      </c>
      <c r="N33" s="6">
        <v>0.975609756097561</v>
      </c>
      <c r="O33" s="6">
        <v>1.4634146341463417</v>
      </c>
      <c r="P33" s="6">
        <v>0.975609756097561</v>
      </c>
      <c r="Q33" s="6">
        <v>26.82926829268293</v>
      </c>
      <c r="R33" s="6">
        <v>1.4634146341463417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61.463414634146346</v>
      </c>
      <c r="Y33" s="6">
        <v>2.4390243902439024</v>
      </c>
      <c r="Z33" s="6">
        <v>0</v>
      </c>
      <c r="AA33" s="6">
        <v>0.975609756097561</v>
      </c>
      <c r="AB33" s="6">
        <v>0</v>
      </c>
      <c r="AC33" s="6">
        <v>0</v>
      </c>
      <c r="AD33" s="6">
        <v>0</v>
      </c>
      <c r="AE33" s="9">
        <f t="shared" si="2"/>
        <v>100</v>
      </c>
      <c r="AF33" s="29">
        <v>4.390243902439025</v>
      </c>
      <c r="AG33" s="29">
        <v>8.403361344537814</v>
      </c>
      <c r="AH33" s="29" t="s">
        <v>69</v>
      </c>
      <c r="AI33" s="30">
        <v>0.6333519463333663</v>
      </c>
      <c r="AJ33" s="30">
        <v>0.5548596111040175</v>
      </c>
      <c r="AK33" s="8">
        <v>0.7675276752767527</v>
      </c>
      <c r="AL33" s="8">
        <v>0.11070110701107011</v>
      </c>
      <c r="AM33" s="8">
        <v>0.01107011070110701</v>
      </c>
      <c r="AN33" s="8">
        <v>0.08118081180811808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0.02952029520295203</v>
      </c>
      <c r="AU33" s="42">
        <f t="shared" si="3"/>
        <v>0.9999999999999999</v>
      </c>
    </row>
    <row r="34" spans="2:47" ht="12.75">
      <c r="B34" s="36" t="s">
        <v>165</v>
      </c>
      <c r="C34" s="36" t="s">
        <v>164</v>
      </c>
      <c r="D34" s="37" t="s">
        <v>314</v>
      </c>
      <c r="E34" s="28" t="s">
        <v>200</v>
      </c>
      <c r="F34" s="38">
        <v>0.04097657367203141</v>
      </c>
      <c r="G34" s="38">
        <v>0.9257206743751555</v>
      </c>
      <c r="H34" s="38">
        <v>0.033302751952813056</v>
      </c>
      <c r="I34" s="28" t="s">
        <v>254</v>
      </c>
      <c r="J34" s="28" t="s">
        <v>196</v>
      </c>
      <c r="K34" s="6">
        <v>222</v>
      </c>
      <c r="L34" s="6">
        <v>0.9009009009009009</v>
      </c>
      <c r="M34" s="6">
        <v>1.3513513513513513</v>
      </c>
      <c r="N34" s="6">
        <v>0.9009009009009009</v>
      </c>
      <c r="O34" s="6">
        <v>0.9009009009009009</v>
      </c>
      <c r="P34" s="6">
        <v>0.45045045045045046</v>
      </c>
      <c r="Q34" s="6">
        <v>22.07207207207207</v>
      </c>
      <c r="R34" s="6">
        <v>0.9009009009009009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69.36936936936937</v>
      </c>
      <c r="Y34" s="6">
        <v>3.153153153153153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9">
        <f t="shared" si="2"/>
        <v>100</v>
      </c>
      <c r="AF34" s="29">
        <v>3.1531531531531534</v>
      </c>
      <c r="AG34" s="29">
        <v>16.778523489932883</v>
      </c>
      <c r="AH34" s="29" t="s">
        <v>69</v>
      </c>
      <c r="AI34" s="30">
        <v>3.9603737927769247</v>
      </c>
      <c r="AJ34" s="30">
        <v>3.5451733145019246</v>
      </c>
      <c r="AK34" s="8">
        <v>0.9629629629629629</v>
      </c>
      <c r="AL34" s="8">
        <v>0.037037037037037035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42">
        <f t="shared" si="3"/>
        <v>1</v>
      </c>
    </row>
    <row r="35" spans="2:47" ht="12.75">
      <c r="B35" s="36" t="s">
        <v>165</v>
      </c>
      <c r="C35" s="36" t="s">
        <v>164</v>
      </c>
      <c r="D35" s="37" t="s">
        <v>315</v>
      </c>
      <c r="E35" s="28" t="s">
        <v>86</v>
      </c>
      <c r="F35" s="39">
        <v>0.0007652182785139461</v>
      </c>
      <c r="G35" s="38">
        <v>0.8354015482916501</v>
      </c>
      <c r="H35" s="38">
        <v>0.16383323342983586</v>
      </c>
      <c r="I35" s="28" t="s">
        <v>254</v>
      </c>
      <c r="J35" s="28" t="s">
        <v>196</v>
      </c>
      <c r="K35" s="6">
        <v>206</v>
      </c>
      <c r="L35" s="6">
        <v>3.8834951456310676</v>
      </c>
      <c r="M35" s="6">
        <v>0</v>
      </c>
      <c r="N35" s="6">
        <v>0.9708737864077669</v>
      </c>
      <c r="O35" s="6">
        <v>0.48543689320388345</v>
      </c>
      <c r="P35" s="6">
        <v>0.48543689320388345</v>
      </c>
      <c r="Q35" s="6">
        <v>23.30097087378641</v>
      </c>
      <c r="R35" s="6">
        <v>0.9708737864077669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67.96116504854369</v>
      </c>
      <c r="Y35" s="6">
        <v>1.4563106796116503</v>
      </c>
      <c r="Z35" s="6">
        <v>0</v>
      </c>
      <c r="AA35" s="6">
        <v>0.48543689320388345</v>
      </c>
      <c r="AB35" s="6">
        <v>0</v>
      </c>
      <c r="AC35" s="6">
        <v>0</v>
      </c>
      <c r="AD35" s="6">
        <v>0</v>
      </c>
      <c r="AE35" s="9">
        <f t="shared" si="2"/>
        <v>100</v>
      </c>
      <c r="AF35" s="29">
        <v>4.854368932038835</v>
      </c>
      <c r="AG35" s="29">
        <v>17.829457364341085</v>
      </c>
      <c r="AH35" s="29" t="s">
        <v>69</v>
      </c>
      <c r="AI35" s="30">
        <v>0.8267716535433071</v>
      </c>
      <c r="AJ35" s="30">
        <v>0.7186285258646467</v>
      </c>
      <c r="AK35" s="8">
        <v>0.7675276752767527</v>
      </c>
      <c r="AL35" s="8">
        <v>0.11070110701107011</v>
      </c>
      <c r="AM35" s="8">
        <v>0.01107011070110701</v>
      </c>
      <c r="AN35" s="8">
        <v>0.08118081180811808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0.02952029520295203</v>
      </c>
      <c r="AU35" s="42">
        <f t="shared" si="3"/>
        <v>0.9999999999999999</v>
      </c>
    </row>
    <row r="36" spans="2:47" ht="12.75">
      <c r="B36" s="36" t="s">
        <v>170</v>
      </c>
      <c r="C36" s="36" t="s">
        <v>281</v>
      </c>
      <c r="D36" s="37" t="s">
        <v>169</v>
      </c>
      <c r="E36" s="28" t="s">
        <v>86</v>
      </c>
      <c r="F36" s="38">
        <v>0.02342642943878359</v>
      </c>
      <c r="G36" s="38">
        <v>0.15399820495222005</v>
      </c>
      <c r="H36" s="38">
        <v>0.8225753656089964</v>
      </c>
      <c r="I36" s="28" t="s">
        <v>255</v>
      </c>
      <c r="J36" s="28" t="s">
        <v>196</v>
      </c>
      <c r="K36" s="6">
        <v>201</v>
      </c>
      <c r="L36" s="6">
        <v>1.4925373134328357</v>
      </c>
      <c r="M36" s="6">
        <v>0.4975124378109453</v>
      </c>
      <c r="N36" s="6">
        <v>1.4925373134328357</v>
      </c>
      <c r="O36" s="6">
        <v>1.9900497512437811</v>
      </c>
      <c r="P36" s="6">
        <v>0.4975124378109453</v>
      </c>
      <c r="Q36" s="6">
        <v>15.92039800995025</v>
      </c>
      <c r="R36" s="6">
        <v>10.945273631840797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57.71144278606966</v>
      </c>
      <c r="Y36" s="6">
        <v>7.46268656716418</v>
      </c>
      <c r="Z36" s="6">
        <v>0.9950248756218906</v>
      </c>
      <c r="AA36" s="6">
        <v>0.9950248756218906</v>
      </c>
      <c r="AB36" s="6">
        <v>0</v>
      </c>
      <c r="AC36" s="6">
        <v>0</v>
      </c>
      <c r="AD36" s="6">
        <v>0</v>
      </c>
      <c r="AE36" s="9">
        <f t="shared" si="2"/>
        <v>100.00000000000003</v>
      </c>
      <c r="AF36" s="29">
        <v>3.4825870646766166</v>
      </c>
      <c r="AG36" s="29">
        <v>16.181229773462782</v>
      </c>
      <c r="AH36" s="29" t="s">
        <v>69</v>
      </c>
      <c r="AI36" s="30">
        <v>0.7044666054517311</v>
      </c>
      <c r="AJ36" s="30">
        <v>0.4239454721431077</v>
      </c>
      <c r="AK36" s="8">
        <v>0.5929203539823009</v>
      </c>
      <c r="AL36" s="8">
        <v>0.1710914454277286</v>
      </c>
      <c r="AM36" s="8">
        <v>0.0029498525073746317</v>
      </c>
      <c r="AN36" s="8">
        <v>0.017699115044247787</v>
      </c>
      <c r="AO36" s="8">
        <v>0.20058997050147492</v>
      </c>
      <c r="AP36" s="8">
        <v>0</v>
      </c>
      <c r="AQ36" s="8">
        <v>0</v>
      </c>
      <c r="AR36" s="8">
        <v>0.0029498525073746312</v>
      </c>
      <c r="AS36" s="8">
        <v>0</v>
      </c>
      <c r="AT36" s="8">
        <v>0.011799410029498525</v>
      </c>
      <c r="AU36" s="42">
        <f t="shared" si="3"/>
        <v>1.0000000000000002</v>
      </c>
    </row>
    <row r="37" spans="2:47" ht="12.75">
      <c r="B37" s="36" t="s">
        <v>172</v>
      </c>
      <c r="C37" s="36" t="s">
        <v>283</v>
      </c>
      <c r="D37" s="37" t="s">
        <v>171</v>
      </c>
      <c r="E37" s="28" t="s">
        <v>86</v>
      </c>
      <c r="F37" s="38">
        <v>0.009962409697296849</v>
      </c>
      <c r="G37" s="38">
        <v>0.19983588252322992</v>
      </c>
      <c r="H37" s="38">
        <v>0.7902017077794732</v>
      </c>
      <c r="I37" s="28" t="s">
        <v>254</v>
      </c>
      <c r="J37" s="28" t="s">
        <v>196</v>
      </c>
      <c r="K37" s="6">
        <v>209</v>
      </c>
      <c r="L37" s="6">
        <v>2.3923444976076556</v>
      </c>
      <c r="M37" s="6">
        <v>0.9569377990430622</v>
      </c>
      <c r="N37" s="6">
        <v>0</v>
      </c>
      <c r="O37" s="6">
        <v>0</v>
      </c>
      <c r="P37" s="6">
        <v>1.4354066985645932</v>
      </c>
      <c r="Q37" s="6">
        <v>35.4066985645933</v>
      </c>
      <c r="R37" s="6">
        <v>3.349282296650718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51.196172248803826</v>
      </c>
      <c r="Y37" s="6">
        <v>2.8708133971291865</v>
      </c>
      <c r="Z37" s="6">
        <v>0</v>
      </c>
      <c r="AA37" s="6">
        <v>2.3923444976076556</v>
      </c>
      <c r="AB37" s="6">
        <v>0</v>
      </c>
      <c r="AC37" s="6">
        <v>0</v>
      </c>
      <c r="AD37" s="6">
        <v>0</v>
      </c>
      <c r="AE37" s="9">
        <f t="shared" si="2"/>
        <v>99.99999999999999</v>
      </c>
      <c r="AF37" s="29">
        <v>3.349282296650718</v>
      </c>
      <c r="AG37" s="29">
        <v>20.711974110032365</v>
      </c>
      <c r="AH37" s="29" t="s">
        <v>69</v>
      </c>
      <c r="AI37" s="30">
        <v>5.112828671283192</v>
      </c>
      <c r="AJ37" s="30">
        <v>3.3497843018751947</v>
      </c>
      <c r="AK37" s="8">
        <v>0.6624203821656051</v>
      </c>
      <c r="AL37" s="8">
        <v>0.14331210191082802</v>
      </c>
      <c r="AM37" s="8">
        <v>0</v>
      </c>
      <c r="AN37" s="8">
        <v>0.03503184713375796</v>
      </c>
      <c r="AO37" s="8">
        <v>0.1592356687898089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42">
        <f t="shared" si="3"/>
        <v>0.9999999999999999</v>
      </c>
    </row>
    <row r="38" spans="2:47" ht="12.75">
      <c r="B38" s="36" t="s">
        <v>174</v>
      </c>
      <c r="C38" s="36" t="s">
        <v>319</v>
      </c>
      <c r="D38" s="37" t="s">
        <v>173</v>
      </c>
      <c r="E38" s="28" t="s">
        <v>86</v>
      </c>
      <c r="F38" s="39">
        <v>0.008742565440030534</v>
      </c>
      <c r="G38" s="38">
        <v>0.8738709010527655</v>
      </c>
      <c r="H38" s="38">
        <v>0.11738653350720397</v>
      </c>
      <c r="I38" s="28" t="s">
        <v>255</v>
      </c>
      <c r="J38" s="28" t="s">
        <v>196</v>
      </c>
      <c r="K38" s="6">
        <v>204</v>
      </c>
      <c r="L38" s="6">
        <v>0.49019607843137253</v>
      </c>
      <c r="M38" s="6">
        <v>0.49019607843137253</v>
      </c>
      <c r="N38" s="6">
        <v>0</v>
      </c>
      <c r="O38" s="6">
        <v>1.4705882352941175</v>
      </c>
      <c r="P38" s="6">
        <v>0.9803921568627451</v>
      </c>
      <c r="Q38" s="6">
        <v>34.31372549019608</v>
      </c>
      <c r="R38" s="6">
        <v>1.4705882352941175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49.019607843137244</v>
      </c>
      <c r="Y38" s="6">
        <v>10.294117647058822</v>
      </c>
      <c r="Z38" s="6">
        <v>0</v>
      </c>
      <c r="AA38" s="6">
        <v>1.4705882352941175</v>
      </c>
      <c r="AB38" s="6">
        <v>0</v>
      </c>
      <c r="AC38" s="6">
        <v>0</v>
      </c>
      <c r="AD38" s="6">
        <v>0</v>
      </c>
      <c r="AE38" s="9">
        <f t="shared" si="2"/>
        <v>99.99999999999999</v>
      </c>
      <c r="AF38" s="29">
        <v>0.9803921568627451</v>
      </c>
      <c r="AG38" s="29">
        <v>26.90763052208836</v>
      </c>
      <c r="AH38" s="29" t="s">
        <v>69</v>
      </c>
      <c r="AI38" s="30">
        <v>17.993289983491362</v>
      </c>
      <c r="AJ38" s="30">
        <v>12.154407803418007</v>
      </c>
      <c r="AK38" s="8">
        <v>0.6559485530546624</v>
      </c>
      <c r="AL38" s="8">
        <v>0.16720257234726688</v>
      </c>
      <c r="AM38" s="8">
        <v>0</v>
      </c>
      <c r="AN38" s="8">
        <v>0.028938906752411574</v>
      </c>
      <c r="AO38" s="8">
        <v>0.11897106109324758</v>
      </c>
      <c r="AP38" s="8">
        <v>0</v>
      </c>
      <c r="AQ38" s="8">
        <v>0.006430868167202572</v>
      </c>
      <c r="AR38" s="8">
        <v>0.00964630225080386</v>
      </c>
      <c r="AS38" s="8">
        <v>0.003215434083601286</v>
      </c>
      <c r="AT38" s="8">
        <v>0.00964630225080386</v>
      </c>
      <c r="AU38" s="42">
        <f t="shared" si="3"/>
        <v>1</v>
      </c>
    </row>
    <row r="39" spans="2:47" ht="12.75">
      <c r="B39" s="36" t="s">
        <v>176</v>
      </c>
      <c r="C39" s="36" t="s">
        <v>176</v>
      </c>
      <c r="D39" s="37" t="s">
        <v>175</v>
      </c>
      <c r="E39" s="28" t="s">
        <v>86</v>
      </c>
      <c r="F39" s="39">
        <v>0.0030905528896824513</v>
      </c>
      <c r="G39" s="38">
        <v>0.7362242557254275</v>
      </c>
      <c r="H39" s="38">
        <v>0.26068519138489005</v>
      </c>
      <c r="I39" s="28" t="s">
        <v>255</v>
      </c>
      <c r="J39" s="28" t="s">
        <v>196</v>
      </c>
      <c r="K39" s="6">
        <v>619</v>
      </c>
      <c r="L39" s="6">
        <v>0.8077544426494345</v>
      </c>
      <c r="M39" s="6">
        <v>0.32310177705977383</v>
      </c>
      <c r="N39" s="6">
        <v>0.48465266558966075</v>
      </c>
      <c r="O39" s="6">
        <v>1.1308562197092082</v>
      </c>
      <c r="P39" s="6">
        <v>1.1308562197092082</v>
      </c>
      <c r="Q39" s="6">
        <v>14.054927302100161</v>
      </c>
      <c r="R39" s="6">
        <v>2.10016155088853</v>
      </c>
      <c r="S39" s="6">
        <v>0</v>
      </c>
      <c r="T39" s="6">
        <v>0.6462035541195477</v>
      </c>
      <c r="U39" s="6">
        <v>0</v>
      </c>
      <c r="V39" s="6">
        <v>0</v>
      </c>
      <c r="W39" s="6">
        <v>0</v>
      </c>
      <c r="X39" s="6">
        <v>63.651050080775434</v>
      </c>
      <c r="Y39" s="6">
        <v>8.562197092084006</v>
      </c>
      <c r="Z39" s="6">
        <v>0.16155088852988692</v>
      </c>
      <c r="AA39" s="6">
        <v>2.9079159935379644</v>
      </c>
      <c r="AB39" s="6">
        <v>4.038772213247173</v>
      </c>
      <c r="AC39" s="6">
        <v>0</v>
      </c>
      <c r="AD39" s="6">
        <v>0</v>
      </c>
      <c r="AE39" s="9">
        <f t="shared" si="2"/>
        <v>99.99999999999999</v>
      </c>
      <c r="AF39" s="29">
        <v>1.615508885298869</v>
      </c>
      <c r="AG39" s="29">
        <v>18.11023622047244</v>
      </c>
      <c r="AH39" s="29" t="s">
        <v>69</v>
      </c>
      <c r="AI39" s="30">
        <v>3.162812416373289</v>
      </c>
      <c r="AJ39" s="30">
        <v>2.0204137107689015</v>
      </c>
      <c r="AK39" s="8">
        <v>0.5747446610956359</v>
      </c>
      <c r="AL39" s="8">
        <v>0.06963788300835655</v>
      </c>
      <c r="AM39" s="8">
        <v>0.0009285051067780872</v>
      </c>
      <c r="AN39" s="8">
        <v>0.03714020427112349</v>
      </c>
      <c r="AO39" s="8">
        <v>0.21727019498607242</v>
      </c>
      <c r="AP39" s="8">
        <v>0</v>
      </c>
      <c r="AQ39" s="8">
        <v>0.022284122562674095</v>
      </c>
      <c r="AR39" s="8">
        <v>0.06592386258124419</v>
      </c>
      <c r="AS39" s="8">
        <v>0</v>
      </c>
      <c r="AT39" s="8">
        <v>0.012070566388115135</v>
      </c>
      <c r="AU39" s="42">
        <f t="shared" si="3"/>
        <v>0.9999999999999999</v>
      </c>
    </row>
    <row r="40" spans="2:47" ht="12.75">
      <c r="B40" s="21" t="s">
        <v>641</v>
      </c>
      <c r="C40" s="36"/>
      <c r="D40" s="37"/>
      <c r="E40" s="28"/>
      <c r="F40" s="39"/>
      <c r="G40" s="38"/>
      <c r="H40" s="38"/>
      <c r="I40" s="28"/>
      <c r="J40" s="2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9"/>
      <c r="AF40" s="29"/>
      <c r="AG40" s="29"/>
      <c r="AH40" s="29"/>
      <c r="AI40" s="30"/>
      <c r="AJ40" s="30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42"/>
    </row>
    <row r="41" spans="2:51" ht="12.75">
      <c r="B41" s="12" t="s">
        <v>324</v>
      </c>
      <c r="C41" s="36" t="s">
        <v>325</v>
      </c>
      <c r="D41" s="37" t="s">
        <v>323</v>
      </c>
      <c r="E41" s="28" t="s">
        <v>86</v>
      </c>
      <c r="F41" s="39">
        <v>0.007724151857835152</v>
      </c>
      <c r="G41" s="38">
        <v>0.3120961227786753</v>
      </c>
      <c r="H41" s="38">
        <v>0.31982027463651047</v>
      </c>
      <c r="I41" s="28" t="s">
        <v>254</v>
      </c>
      <c r="J41" s="28" t="s">
        <v>196</v>
      </c>
      <c r="K41" s="6">
        <v>219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43.83561643835616</v>
      </c>
      <c r="R41" s="6">
        <v>1.82648401826484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26.48401826484018</v>
      </c>
      <c r="Y41" s="6">
        <v>19.634703196347033</v>
      </c>
      <c r="Z41" s="6">
        <v>6.392694063926941</v>
      </c>
      <c r="AA41" s="6">
        <v>0</v>
      </c>
      <c r="AB41" s="6">
        <v>1.36986301369863</v>
      </c>
      <c r="AC41" s="6">
        <v>0.45662100456621</v>
      </c>
      <c r="AD41" s="6">
        <v>0</v>
      </c>
      <c r="AE41" s="9">
        <f>SUM(L41:AD41)</f>
        <v>100.00000000000001</v>
      </c>
      <c r="AF41" s="29">
        <v>0</v>
      </c>
      <c r="AG41" s="29">
        <v>3.603603603603604</v>
      </c>
      <c r="AH41" s="29" t="s">
        <v>69</v>
      </c>
      <c r="AI41" s="30">
        <v>3.3629768015703125</v>
      </c>
      <c r="AJ41" s="30">
        <v>3.2021387806256456</v>
      </c>
      <c r="AK41" s="8">
        <v>0.42277992277992277</v>
      </c>
      <c r="AL41" s="8">
        <v>0.33976833976833976</v>
      </c>
      <c r="AM41" s="8">
        <v>0.009652509652509652</v>
      </c>
      <c r="AN41" s="8">
        <v>0.0637065637065637</v>
      </c>
      <c r="AO41" s="8">
        <v>0.12162162162162161</v>
      </c>
      <c r="AP41" s="8">
        <v>0.0019305019305019305</v>
      </c>
      <c r="AQ41" s="8">
        <v>0.025096525096525095</v>
      </c>
      <c r="AR41" s="8">
        <v>0.003861003861003861</v>
      </c>
      <c r="AS41" s="8">
        <v>0.011583011583011582</v>
      </c>
      <c r="AT41" s="8">
        <v>0</v>
      </c>
      <c r="AU41" s="42">
        <f>SUM(AK41:AT41)</f>
        <v>0.9999999999999998</v>
      </c>
      <c r="AY41" s="57"/>
    </row>
    <row r="42" spans="2:47" ht="12.75">
      <c r="B42" s="36" t="s">
        <v>327</v>
      </c>
      <c r="C42" s="36" t="s">
        <v>507</v>
      </c>
      <c r="D42" s="37" t="s">
        <v>326</v>
      </c>
      <c r="E42" s="28" t="s">
        <v>86</v>
      </c>
      <c r="F42" s="39">
        <v>0.020777479892761443</v>
      </c>
      <c r="G42" s="38">
        <v>0.044092301800076596</v>
      </c>
      <c r="H42" s="38">
        <v>0.06486978169283804</v>
      </c>
      <c r="I42" s="28" t="s">
        <v>254</v>
      </c>
      <c r="J42" s="28" t="s">
        <v>196</v>
      </c>
      <c r="K42" s="6">
        <v>219</v>
      </c>
      <c r="L42" s="6">
        <v>1.36986301369863</v>
      </c>
      <c r="M42" s="6">
        <v>0.45662100456621</v>
      </c>
      <c r="N42" s="6">
        <v>0.45662100456621</v>
      </c>
      <c r="O42" s="6">
        <v>0</v>
      </c>
      <c r="P42" s="6">
        <v>0</v>
      </c>
      <c r="Q42" s="6">
        <v>25.570776255707763</v>
      </c>
      <c r="R42" s="6">
        <v>5.93607305936073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14.155251141552512</v>
      </c>
      <c r="Y42" s="6">
        <v>29.22374429223744</v>
      </c>
      <c r="Z42" s="6">
        <v>11.87214611872146</v>
      </c>
      <c r="AA42" s="6">
        <v>3.1963470319634704</v>
      </c>
      <c r="AB42" s="6">
        <v>3.1963470319634704</v>
      </c>
      <c r="AC42" s="6">
        <v>4.5662100456621</v>
      </c>
      <c r="AD42" s="6">
        <v>0</v>
      </c>
      <c r="AE42" s="9">
        <f>SUM(L42:AD42)</f>
        <v>100</v>
      </c>
      <c r="AF42" s="29">
        <v>2.28310502283105</v>
      </c>
      <c r="AG42" s="29">
        <v>19.230769230769226</v>
      </c>
      <c r="AH42" s="29" t="s">
        <v>69</v>
      </c>
      <c r="AI42" s="30">
        <v>13.917042880342292</v>
      </c>
      <c r="AJ42" s="30">
        <v>12.699301628312341</v>
      </c>
      <c r="AK42" s="8">
        <v>0.42277992277992277</v>
      </c>
      <c r="AL42" s="8">
        <v>0.33976833976833976</v>
      </c>
      <c r="AM42" s="8">
        <v>0.009652509652509652</v>
      </c>
      <c r="AN42" s="8">
        <v>0.0637065637065637</v>
      </c>
      <c r="AO42" s="8">
        <v>0.12162162162162161</v>
      </c>
      <c r="AP42" s="8">
        <v>0.0019305019305019305</v>
      </c>
      <c r="AQ42" s="8">
        <v>0.025096525096525095</v>
      </c>
      <c r="AR42" s="8">
        <v>0.003861003861003861</v>
      </c>
      <c r="AS42" s="8">
        <v>0.011583011583011582</v>
      </c>
      <c r="AT42" s="8">
        <v>0</v>
      </c>
      <c r="AU42" s="42">
        <f>SUM(AK42:AT42)</f>
        <v>0.9999999999999998</v>
      </c>
    </row>
    <row r="43" spans="2:47" ht="12.75">
      <c r="B43" s="36" t="s">
        <v>329</v>
      </c>
      <c r="C43" s="36" t="s">
        <v>300</v>
      </c>
      <c r="D43" s="37" t="s">
        <v>328</v>
      </c>
      <c r="E43" s="28" t="s">
        <v>86</v>
      </c>
      <c r="F43" s="39">
        <v>0.012297068088199598</v>
      </c>
      <c r="G43" s="38">
        <v>0.7548461352071724</v>
      </c>
      <c r="H43" s="38">
        <v>0.767143203295372</v>
      </c>
      <c r="I43" s="28" t="s">
        <v>254</v>
      </c>
      <c r="J43" s="28" t="s">
        <v>196</v>
      </c>
      <c r="K43" s="6">
        <v>223</v>
      </c>
      <c r="L43" s="6">
        <v>2.690582959641256</v>
      </c>
      <c r="M43" s="6">
        <v>3.1390134529147984</v>
      </c>
      <c r="N43" s="6">
        <v>0</v>
      </c>
      <c r="O43" s="6">
        <v>0</v>
      </c>
      <c r="P43" s="6">
        <v>0.4484304932735426</v>
      </c>
      <c r="Q43" s="6">
        <v>34.52914798206278</v>
      </c>
      <c r="R43" s="6">
        <v>3.1390134529147984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21.524663677130043</v>
      </c>
      <c r="Y43" s="6">
        <v>8.52017937219731</v>
      </c>
      <c r="Z43" s="6">
        <v>17.040358744394617</v>
      </c>
      <c r="AA43" s="6">
        <v>6.278026905829597</v>
      </c>
      <c r="AB43" s="6">
        <v>0.4484304932735426</v>
      </c>
      <c r="AC43" s="6">
        <v>2.242152466367713</v>
      </c>
      <c r="AD43" s="6">
        <v>0</v>
      </c>
      <c r="AE43" s="9">
        <f>SUM(L43:AD43)</f>
        <v>100</v>
      </c>
      <c r="AF43" s="29">
        <v>5.829596412556054</v>
      </c>
      <c r="AG43" s="29">
        <v>19.379844961240313</v>
      </c>
      <c r="AH43" s="29" t="s">
        <v>69</v>
      </c>
      <c r="AI43" s="30">
        <v>1.4375031364806</v>
      </c>
      <c r="AJ43" s="30">
        <v>1.3699282027144177</v>
      </c>
      <c r="AK43" s="8">
        <v>0.42277992277992277</v>
      </c>
      <c r="AL43" s="8">
        <v>0.33976833976833976</v>
      </c>
      <c r="AM43" s="8">
        <v>0.009652509652509652</v>
      </c>
      <c r="AN43" s="8">
        <v>0.0637065637065637</v>
      </c>
      <c r="AO43" s="8">
        <v>0.12162162162162161</v>
      </c>
      <c r="AP43" s="8">
        <v>0.0019305019305019305</v>
      </c>
      <c r="AQ43" s="8">
        <v>0.025096525096525095</v>
      </c>
      <c r="AR43" s="8">
        <v>0.003861003861003861</v>
      </c>
      <c r="AS43" s="8">
        <v>0.011583011583011582</v>
      </c>
      <c r="AT43" s="8">
        <v>0</v>
      </c>
      <c r="AU43" s="42">
        <f>SUM(AK43:AT43)</f>
        <v>0.9999999999999998</v>
      </c>
    </row>
    <row r="44" spans="2:47" ht="12.75">
      <c r="B44" s="36" t="s">
        <v>330</v>
      </c>
      <c r="C44" s="36" t="s">
        <v>331</v>
      </c>
      <c r="D44" s="37" t="s">
        <v>517</v>
      </c>
      <c r="E44" s="28" t="s">
        <v>86</v>
      </c>
      <c r="F44" s="39">
        <v>0.0148777397099544</v>
      </c>
      <c r="G44" s="38">
        <v>0.6687942929553669</v>
      </c>
      <c r="H44" s="38">
        <v>0.6836720326653213</v>
      </c>
      <c r="I44" s="28" t="s">
        <v>254</v>
      </c>
      <c r="J44" s="28" t="s">
        <v>196</v>
      </c>
      <c r="K44" s="6">
        <v>213</v>
      </c>
      <c r="L44" s="6">
        <v>0.4694835680751174</v>
      </c>
      <c r="M44" s="6">
        <v>0</v>
      </c>
      <c r="N44" s="6">
        <v>0</v>
      </c>
      <c r="O44" s="6">
        <v>0</v>
      </c>
      <c r="P44" s="6">
        <v>0</v>
      </c>
      <c r="Q44" s="6">
        <v>8.450704225352112</v>
      </c>
      <c r="R44" s="6">
        <v>0.4694835680751174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1.408450704225352</v>
      </c>
      <c r="Y44" s="6">
        <v>19.24882629107981</v>
      </c>
      <c r="Z44" s="6">
        <v>37.08920187793427</v>
      </c>
      <c r="AA44" s="6">
        <v>2.3474178403755865</v>
      </c>
      <c r="AB44" s="6">
        <v>29.577464788732392</v>
      </c>
      <c r="AC44" s="6">
        <v>0.9389671361502347</v>
      </c>
      <c r="AD44" s="6">
        <v>0</v>
      </c>
      <c r="AE44" s="9">
        <f>SUM(L44:AD44)</f>
        <v>100</v>
      </c>
      <c r="AF44" s="29">
        <v>0.4694835680751174</v>
      </c>
      <c r="AG44" s="29" t="s">
        <v>69</v>
      </c>
      <c r="AH44" s="29" t="s">
        <v>69</v>
      </c>
      <c r="AI44" s="30">
        <v>19.252575994594633</v>
      </c>
      <c r="AJ44" s="30">
        <v>18.811003150681913</v>
      </c>
      <c r="AK44" s="8">
        <v>0.42277992277992277</v>
      </c>
      <c r="AL44" s="8">
        <v>0.33976833976833976</v>
      </c>
      <c r="AM44" s="8">
        <v>0.009652509652509652</v>
      </c>
      <c r="AN44" s="8">
        <v>0.0637065637065637</v>
      </c>
      <c r="AO44" s="8">
        <v>0.12162162162162161</v>
      </c>
      <c r="AP44" s="8">
        <v>0.0019305019305019305</v>
      </c>
      <c r="AQ44" s="8">
        <v>0.025096525096525095</v>
      </c>
      <c r="AR44" s="8">
        <v>0.003861003861003861</v>
      </c>
      <c r="AS44" s="8">
        <v>0.011583011583011582</v>
      </c>
      <c r="AT44" s="8">
        <v>0</v>
      </c>
      <c r="AU44" s="42">
        <f>SUM(AK44:AT44)</f>
        <v>0.9999999999999998</v>
      </c>
    </row>
    <row r="45" spans="2:47" ht="12.75">
      <c r="B45" s="21" t="s">
        <v>642</v>
      </c>
      <c r="C45" s="36"/>
      <c r="D45" s="37"/>
      <c r="E45" s="28"/>
      <c r="F45" s="39"/>
      <c r="G45" s="38"/>
      <c r="H45" s="38"/>
      <c r="I45" s="28"/>
      <c r="J45" s="2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9"/>
      <c r="AF45" s="29"/>
      <c r="AG45" s="29"/>
      <c r="AH45" s="29"/>
      <c r="AI45" s="30"/>
      <c r="AJ45" s="30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42"/>
    </row>
    <row r="46" spans="2:47" ht="12.75">
      <c r="B46" s="36" t="s">
        <v>653</v>
      </c>
      <c r="C46" s="36" t="s">
        <v>651</v>
      </c>
      <c r="D46" s="37" t="s">
        <v>652</v>
      </c>
      <c r="E46" s="28" t="s">
        <v>83</v>
      </c>
      <c r="F46" s="39">
        <v>0</v>
      </c>
      <c r="G46" s="38">
        <v>1</v>
      </c>
      <c r="H46" s="38">
        <v>0</v>
      </c>
      <c r="I46" s="28" t="s">
        <v>255</v>
      </c>
      <c r="J46" s="28" t="s">
        <v>129</v>
      </c>
      <c r="K46" s="6">
        <v>143</v>
      </c>
      <c r="L46" s="6">
        <v>23.076923076923077</v>
      </c>
      <c r="M46" s="6">
        <v>20.97902097902098</v>
      </c>
      <c r="N46" s="6">
        <v>6.293706293706294</v>
      </c>
      <c r="O46" s="6">
        <v>4.895104895104895</v>
      </c>
      <c r="P46" s="6">
        <v>0.6993006993006993</v>
      </c>
      <c r="Q46" s="6">
        <v>4.195804195804196</v>
      </c>
      <c r="R46" s="6">
        <v>0</v>
      </c>
      <c r="S46" s="6">
        <v>0</v>
      </c>
      <c r="T46" s="6">
        <v>0.6993006993006993</v>
      </c>
      <c r="U46" s="6">
        <v>0</v>
      </c>
      <c r="V46" s="6">
        <v>0</v>
      </c>
      <c r="W46" s="6">
        <v>0</v>
      </c>
      <c r="X46" s="6">
        <v>5.594405594405595</v>
      </c>
      <c r="Y46" s="6">
        <v>30.06993006993007</v>
      </c>
      <c r="Z46" s="6">
        <v>0</v>
      </c>
      <c r="AA46" s="6">
        <v>0</v>
      </c>
      <c r="AB46" s="6">
        <v>0</v>
      </c>
      <c r="AC46" s="6">
        <v>0</v>
      </c>
      <c r="AD46" s="6">
        <v>3.4965034965034967</v>
      </c>
      <c r="AE46" s="9">
        <f aca="true" t="shared" si="4" ref="AE46:AE51">SUM(L46:AD46)</f>
        <v>99.99999999999999</v>
      </c>
      <c r="AF46" s="29">
        <v>50.34965034965035</v>
      </c>
      <c r="AG46" s="29">
        <v>58.33333333333333</v>
      </c>
      <c r="AH46" s="29" t="s">
        <v>69</v>
      </c>
      <c r="AI46" s="30">
        <v>0.05954395971652018</v>
      </c>
      <c r="AJ46" s="30">
        <v>0.023586665483275305</v>
      </c>
      <c r="AK46" s="8">
        <v>0.26579925650557623</v>
      </c>
      <c r="AL46" s="8">
        <v>0.39962825278810404</v>
      </c>
      <c r="AM46" s="8">
        <v>0.0055762081784386614</v>
      </c>
      <c r="AN46" s="8">
        <v>0.2527881040892193</v>
      </c>
      <c r="AO46" s="8">
        <v>0.05204460966542751</v>
      </c>
      <c r="AP46" s="8">
        <v>0</v>
      </c>
      <c r="AQ46" s="8">
        <v>0.0018587360594795538</v>
      </c>
      <c r="AR46" s="8">
        <v>0</v>
      </c>
      <c r="AS46" s="8">
        <v>0</v>
      </c>
      <c r="AT46" s="8">
        <v>0.022304832713754646</v>
      </c>
      <c r="AU46" s="42">
        <f aca="true" t="shared" si="5" ref="AU46:AU51">SUM(AK46:AT46)</f>
        <v>0.9999999999999999</v>
      </c>
    </row>
    <row r="47" spans="2:47" ht="12.75">
      <c r="B47" s="36" t="s">
        <v>653</v>
      </c>
      <c r="C47" s="36" t="s">
        <v>685</v>
      </c>
      <c r="D47" s="37" t="s">
        <v>650</v>
      </c>
      <c r="E47" s="28" t="s">
        <v>83</v>
      </c>
      <c r="F47" s="39">
        <v>0</v>
      </c>
      <c r="G47" s="38">
        <v>1</v>
      </c>
      <c r="H47" s="38">
        <v>0</v>
      </c>
      <c r="I47" s="28" t="s">
        <v>253</v>
      </c>
      <c r="J47" s="28" t="s">
        <v>130</v>
      </c>
      <c r="K47" s="6">
        <v>212</v>
      </c>
      <c r="L47" s="6">
        <v>24.056603773584907</v>
      </c>
      <c r="M47" s="6">
        <v>6.60377358490566</v>
      </c>
      <c r="N47" s="6">
        <v>4.245283018867925</v>
      </c>
      <c r="O47" s="6">
        <v>1.4150943396226416</v>
      </c>
      <c r="P47" s="6">
        <v>0.4716981132075472</v>
      </c>
      <c r="Q47" s="6">
        <v>14.150943396226415</v>
      </c>
      <c r="R47" s="6">
        <v>1.4150943396226416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24.528301886792455</v>
      </c>
      <c r="Y47" s="6">
        <v>21.69811320754717</v>
      </c>
      <c r="Z47" s="6">
        <v>0</v>
      </c>
      <c r="AA47" s="6">
        <v>0</v>
      </c>
      <c r="AB47" s="6">
        <v>0</v>
      </c>
      <c r="AC47" s="6">
        <v>0</v>
      </c>
      <c r="AD47" s="6">
        <v>1.4150943396226414</v>
      </c>
      <c r="AE47" s="9">
        <f t="shared" si="4"/>
        <v>100</v>
      </c>
      <c r="AF47" s="29">
        <v>34.905660377358494</v>
      </c>
      <c r="AG47" s="29">
        <v>20</v>
      </c>
      <c r="AH47" s="29" t="s">
        <v>69</v>
      </c>
      <c r="AI47" s="30">
        <v>0.5394991773033073</v>
      </c>
      <c r="AJ47" s="30">
        <v>0.2838060188295314</v>
      </c>
      <c r="AK47" s="8">
        <v>0.4840182648401827</v>
      </c>
      <c r="AL47" s="8">
        <v>0.4041095890410959</v>
      </c>
      <c r="AM47" s="8">
        <v>0.0319634703196347</v>
      </c>
      <c r="AN47" s="8">
        <v>0.0593607305936073</v>
      </c>
      <c r="AO47" s="8">
        <v>0.00228310502283105</v>
      </c>
      <c r="AP47" s="8">
        <v>0.00684931506849315</v>
      </c>
      <c r="AQ47" s="8">
        <v>0.0045662100456621</v>
      </c>
      <c r="AR47" s="8">
        <v>0</v>
      </c>
      <c r="AS47" s="8">
        <v>0.00228310502283105</v>
      </c>
      <c r="AT47" s="8">
        <v>0.0045662100456621</v>
      </c>
      <c r="AU47" s="42">
        <f t="shared" si="5"/>
        <v>1</v>
      </c>
    </row>
    <row r="48" spans="2:47" ht="12.75">
      <c r="B48" s="36" t="s">
        <v>682</v>
      </c>
      <c r="C48" s="36" t="s">
        <v>648</v>
      </c>
      <c r="D48" s="37" t="s">
        <v>649</v>
      </c>
      <c r="E48" s="28" t="s">
        <v>83</v>
      </c>
      <c r="F48" s="39">
        <v>0</v>
      </c>
      <c r="G48" s="38">
        <v>1</v>
      </c>
      <c r="H48" s="38">
        <v>0</v>
      </c>
      <c r="I48" s="28" t="s">
        <v>253</v>
      </c>
      <c r="J48" s="28" t="s">
        <v>128</v>
      </c>
      <c r="K48" s="6">
        <v>202</v>
      </c>
      <c r="L48" s="6">
        <v>14.356435643564355</v>
      </c>
      <c r="M48" s="6">
        <v>5.445544554455445</v>
      </c>
      <c r="N48" s="6">
        <v>2.9702970297029703</v>
      </c>
      <c r="O48" s="6">
        <v>3.9603960396039604</v>
      </c>
      <c r="P48" s="6">
        <v>0</v>
      </c>
      <c r="Q48" s="6">
        <v>7.425742574257427</v>
      </c>
      <c r="R48" s="6">
        <v>3.4653465346534658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47.02970297029703</v>
      </c>
      <c r="Y48" s="6">
        <v>12.376237623762377</v>
      </c>
      <c r="Z48" s="6">
        <v>0.9900990099009901</v>
      </c>
      <c r="AA48" s="6">
        <v>0</v>
      </c>
      <c r="AB48" s="6">
        <v>0.49504950495049505</v>
      </c>
      <c r="AC48" s="6">
        <v>0</v>
      </c>
      <c r="AD48" s="6">
        <v>1.4851485148514851</v>
      </c>
      <c r="AE48" s="9">
        <f t="shared" si="4"/>
        <v>100.00000000000001</v>
      </c>
      <c r="AF48" s="29">
        <v>22.772277227722768</v>
      </c>
      <c r="AG48" s="29">
        <v>18.6046511627907</v>
      </c>
      <c r="AH48" s="29" t="s">
        <v>69</v>
      </c>
      <c r="AI48" s="30">
        <v>1.0085982242464224</v>
      </c>
      <c r="AJ48" s="30">
        <v>0.7659279748036741</v>
      </c>
      <c r="AK48" s="8">
        <v>0.5747446610956359</v>
      </c>
      <c r="AL48" s="8">
        <v>0.06963788300835655</v>
      </c>
      <c r="AM48" s="8">
        <v>0.0009285051067780872</v>
      </c>
      <c r="AN48" s="8">
        <v>0.21727019498607242</v>
      </c>
      <c r="AO48" s="8">
        <v>0.03714020427112349</v>
      </c>
      <c r="AP48" s="8">
        <v>0</v>
      </c>
      <c r="AQ48" s="8">
        <v>0.022284122562674095</v>
      </c>
      <c r="AR48" s="8">
        <v>0.06592386258124419</v>
      </c>
      <c r="AS48" s="8">
        <v>0</v>
      </c>
      <c r="AT48" s="8">
        <v>0.012070566388115135</v>
      </c>
      <c r="AU48" s="42">
        <f t="shared" si="5"/>
        <v>0.9999999999999999</v>
      </c>
    </row>
    <row r="49" spans="2:47" ht="12.75">
      <c r="B49" s="36" t="s">
        <v>683</v>
      </c>
      <c r="C49" s="36" t="s">
        <v>684</v>
      </c>
      <c r="D49" s="37" t="s">
        <v>647</v>
      </c>
      <c r="E49" s="28" t="s">
        <v>83</v>
      </c>
      <c r="F49" s="39">
        <v>0</v>
      </c>
      <c r="G49" s="38">
        <v>1</v>
      </c>
      <c r="H49" s="38">
        <v>0</v>
      </c>
      <c r="I49" s="28" t="s">
        <v>253</v>
      </c>
      <c r="J49" s="28" t="s">
        <v>130</v>
      </c>
      <c r="K49" s="6">
        <v>200</v>
      </c>
      <c r="L49" s="6">
        <v>22</v>
      </c>
      <c r="M49" s="6">
        <v>5</v>
      </c>
      <c r="N49" s="6">
        <v>2</v>
      </c>
      <c r="O49" s="6">
        <v>1.5</v>
      </c>
      <c r="P49" s="6">
        <v>0</v>
      </c>
      <c r="Q49" s="6">
        <v>13.5</v>
      </c>
      <c r="R49" s="6">
        <v>1.5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39</v>
      </c>
      <c r="Y49" s="6">
        <v>15.5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9">
        <f t="shared" si="4"/>
        <v>100</v>
      </c>
      <c r="AF49" s="29">
        <v>29</v>
      </c>
      <c r="AG49" s="29">
        <v>18.461538461538463</v>
      </c>
      <c r="AH49" s="29" t="s">
        <v>69</v>
      </c>
      <c r="AI49" s="30">
        <v>0.5340725561001849</v>
      </c>
      <c r="AJ49" s="30">
        <v>0.3008859470986957</v>
      </c>
      <c r="AK49" s="8">
        <v>0.5747446610956359</v>
      </c>
      <c r="AL49" s="8">
        <v>0.06963788300835655</v>
      </c>
      <c r="AM49" s="8">
        <v>0.0009285051067780872</v>
      </c>
      <c r="AN49" s="8">
        <v>0.21727019498607242</v>
      </c>
      <c r="AO49" s="8">
        <v>0.03714020427112349</v>
      </c>
      <c r="AP49" s="8">
        <v>0</v>
      </c>
      <c r="AQ49" s="8">
        <v>0.022284122562674095</v>
      </c>
      <c r="AR49" s="8">
        <v>0.06592386258124419</v>
      </c>
      <c r="AS49" s="8">
        <v>0</v>
      </c>
      <c r="AT49" s="8">
        <v>0.012070566388115135</v>
      </c>
      <c r="AU49" s="42">
        <f t="shared" si="5"/>
        <v>0.9999999999999999</v>
      </c>
    </row>
    <row r="50" spans="2:47" ht="12.75">
      <c r="B50" s="36" t="s">
        <v>653</v>
      </c>
      <c r="C50" s="36" t="s">
        <v>645</v>
      </c>
      <c r="D50" s="37" t="s">
        <v>646</v>
      </c>
      <c r="E50" s="28" t="s">
        <v>83</v>
      </c>
      <c r="F50" s="39">
        <v>0</v>
      </c>
      <c r="G50" s="38">
        <v>1</v>
      </c>
      <c r="H50" s="38">
        <v>0</v>
      </c>
      <c r="I50" s="28" t="s">
        <v>253</v>
      </c>
      <c r="J50" s="28" t="s">
        <v>130</v>
      </c>
      <c r="K50" s="6">
        <v>168</v>
      </c>
      <c r="L50" s="6">
        <v>42.857142857142854</v>
      </c>
      <c r="M50" s="6">
        <v>14.880952380952381</v>
      </c>
      <c r="N50" s="6">
        <v>2.380952380952381</v>
      </c>
      <c r="O50" s="6">
        <v>0</v>
      </c>
      <c r="P50" s="6">
        <v>0</v>
      </c>
      <c r="Q50" s="6">
        <v>8.333333333333334</v>
      </c>
      <c r="R50" s="6">
        <v>1.7857142857142856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22.023809523809526</v>
      </c>
      <c r="Y50" s="6">
        <v>7.142857142857142</v>
      </c>
      <c r="Z50" s="6">
        <v>0</v>
      </c>
      <c r="AA50" s="6">
        <v>0</v>
      </c>
      <c r="AB50" s="6">
        <v>0</v>
      </c>
      <c r="AC50" s="6">
        <v>0.5952380952380952</v>
      </c>
      <c r="AD50" s="6">
        <v>0</v>
      </c>
      <c r="AE50" s="9">
        <f t="shared" si="4"/>
        <v>100</v>
      </c>
      <c r="AF50" s="29">
        <v>60.11904761904761</v>
      </c>
      <c r="AG50" s="29">
        <v>16.129032258064512</v>
      </c>
      <c r="AH50" s="29" t="s">
        <v>69</v>
      </c>
      <c r="AI50" s="30">
        <v>0.1110793461683293</v>
      </c>
      <c r="AJ50" s="30">
        <v>0.038084347257712904</v>
      </c>
      <c r="AK50" s="8">
        <v>0.3262135922330097</v>
      </c>
      <c r="AL50" s="8">
        <v>0.6058252427184466</v>
      </c>
      <c r="AM50" s="8">
        <v>0.01941747572815534</v>
      </c>
      <c r="AN50" s="8">
        <v>0.027184466019417475</v>
      </c>
      <c r="AO50" s="8">
        <v>0.01941747572815534</v>
      </c>
      <c r="AP50" s="8">
        <v>0.001941747572815534</v>
      </c>
      <c r="AQ50" s="8">
        <v>0</v>
      </c>
      <c r="AR50" s="8">
        <v>0</v>
      </c>
      <c r="AS50" s="8">
        <v>0</v>
      </c>
      <c r="AT50" s="8">
        <v>0</v>
      </c>
      <c r="AU50" s="42">
        <f t="shared" si="5"/>
        <v>1</v>
      </c>
    </row>
    <row r="51" spans="2:47" ht="12.75">
      <c r="B51" s="36" t="s">
        <v>653</v>
      </c>
      <c r="C51" s="36" t="s">
        <v>643</v>
      </c>
      <c r="D51" s="37" t="s">
        <v>644</v>
      </c>
      <c r="E51" s="28" t="s">
        <v>83</v>
      </c>
      <c r="F51" s="39">
        <v>0</v>
      </c>
      <c r="G51" s="38">
        <v>1</v>
      </c>
      <c r="H51" s="38">
        <v>0</v>
      </c>
      <c r="I51" s="28" t="s">
        <v>255</v>
      </c>
      <c r="J51" s="28" t="s">
        <v>130</v>
      </c>
      <c r="K51" s="6">
        <v>204</v>
      </c>
      <c r="L51" s="6">
        <v>24.509803921568626</v>
      </c>
      <c r="M51" s="6">
        <v>27.450980392156865</v>
      </c>
      <c r="N51" s="6">
        <v>4.901960784313726</v>
      </c>
      <c r="O51" s="6">
        <v>1.9607843137254901</v>
      </c>
      <c r="P51" s="6">
        <v>0.49019607843137253</v>
      </c>
      <c r="Q51" s="6">
        <v>15.19607843137255</v>
      </c>
      <c r="R51" s="6">
        <v>2.941176470588235</v>
      </c>
      <c r="S51" s="6">
        <v>0</v>
      </c>
      <c r="T51" s="6">
        <v>0.9803921568627451</v>
      </c>
      <c r="U51" s="6">
        <v>0</v>
      </c>
      <c r="V51" s="6">
        <v>0.49019607843137253</v>
      </c>
      <c r="W51" s="6">
        <v>0.49019607843137253</v>
      </c>
      <c r="X51" s="6">
        <v>13.23529411764706</v>
      </c>
      <c r="Y51" s="6">
        <v>5.3921568627450975</v>
      </c>
      <c r="Z51" s="6">
        <v>0</v>
      </c>
      <c r="AA51" s="6">
        <v>0</v>
      </c>
      <c r="AB51" s="6">
        <v>0.9803921568627451</v>
      </c>
      <c r="AC51" s="6">
        <v>0</v>
      </c>
      <c r="AD51" s="6">
        <v>0.9803921568627451</v>
      </c>
      <c r="AE51" s="9">
        <f t="shared" si="4"/>
        <v>100</v>
      </c>
      <c r="AF51" s="29">
        <v>56.86274509803921</v>
      </c>
      <c r="AG51" s="29">
        <v>15.999999999999998</v>
      </c>
      <c r="AH51" s="29">
        <v>62.5</v>
      </c>
      <c r="AI51" s="30">
        <v>0.1516845160346892</v>
      </c>
      <c r="AJ51" s="30">
        <v>0.0758422580173446</v>
      </c>
      <c r="AK51" s="8">
        <v>0.4312896405919662</v>
      </c>
      <c r="AL51" s="8">
        <v>0.4186046511627907</v>
      </c>
      <c r="AM51" s="8">
        <v>0.012684989429175475</v>
      </c>
      <c r="AN51" s="8">
        <v>0.11839323467230445</v>
      </c>
      <c r="AO51" s="8">
        <v>0</v>
      </c>
      <c r="AP51" s="8">
        <v>0</v>
      </c>
      <c r="AQ51" s="8">
        <v>0.0021141649048625794</v>
      </c>
      <c r="AR51" s="8">
        <v>0</v>
      </c>
      <c r="AS51" s="8">
        <v>0</v>
      </c>
      <c r="AT51" s="8">
        <v>0.016913319238900635</v>
      </c>
      <c r="AU51" s="42">
        <f t="shared" si="5"/>
        <v>1.0000000000000002</v>
      </c>
    </row>
    <row r="52" spans="2:47" ht="12.75">
      <c r="B52" s="21" t="s">
        <v>311</v>
      </c>
      <c r="C52" s="36"/>
      <c r="D52" s="37"/>
      <c r="E52" s="28"/>
      <c r="F52" s="39"/>
      <c r="G52" s="39"/>
      <c r="H52" s="39"/>
      <c r="I52" s="28"/>
      <c r="J52" s="2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9"/>
      <c r="AF52" s="29"/>
      <c r="AG52" s="29"/>
      <c r="AH52" s="29"/>
      <c r="AI52" s="30"/>
      <c r="AJ52" s="30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42"/>
    </row>
    <row r="53" spans="2:47" ht="12.75">
      <c r="B53" s="36"/>
      <c r="C53" s="36" t="s">
        <v>268</v>
      </c>
      <c r="D53" s="37" t="s">
        <v>236</v>
      </c>
      <c r="E53" s="28" t="s">
        <v>126</v>
      </c>
      <c r="F53" s="28">
        <v>0</v>
      </c>
      <c r="G53" s="28">
        <v>1</v>
      </c>
      <c r="H53" s="28">
        <v>0</v>
      </c>
      <c r="I53" s="28" t="s">
        <v>254</v>
      </c>
      <c r="J53" s="28" t="s">
        <v>196</v>
      </c>
      <c r="K53" s="6">
        <v>202</v>
      </c>
      <c r="L53" s="6">
        <v>0.9900990099009901</v>
      </c>
      <c r="M53" s="6">
        <v>2.4752475247524752</v>
      </c>
      <c r="N53" s="6">
        <v>1.4851485148514851</v>
      </c>
      <c r="O53" s="6">
        <v>0</v>
      </c>
      <c r="P53" s="6">
        <v>1.9801980198019802</v>
      </c>
      <c r="Q53" s="6">
        <v>30.1980198019802</v>
      </c>
      <c r="R53" s="6">
        <v>14.356435643564355</v>
      </c>
      <c r="S53" s="6">
        <v>0</v>
      </c>
      <c r="T53" s="6">
        <v>1.9801980198019802</v>
      </c>
      <c r="U53" s="6">
        <v>0</v>
      </c>
      <c r="V53" s="6">
        <v>0</v>
      </c>
      <c r="W53" s="6">
        <v>0</v>
      </c>
      <c r="X53" s="6">
        <v>24.257425742574256</v>
      </c>
      <c r="Y53" s="6">
        <v>19.801980198019802</v>
      </c>
      <c r="Z53" s="6">
        <v>0.49504950495049505</v>
      </c>
      <c r="AA53" s="6">
        <v>0.9900990099009901</v>
      </c>
      <c r="AB53" s="6">
        <v>0</v>
      </c>
      <c r="AC53" s="6">
        <v>0.9900990099009901</v>
      </c>
      <c r="AD53" s="6">
        <v>0</v>
      </c>
      <c r="AE53" s="9">
        <f aca="true" t="shared" si="6" ref="AE53:AE62">SUM(L53:AD53)</f>
        <v>100.00000000000001</v>
      </c>
      <c r="AF53" s="29">
        <v>4.9504950495049505</v>
      </c>
      <c r="AG53" s="29">
        <v>18.6046511627907</v>
      </c>
      <c r="AH53" s="29">
        <v>50</v>
      </c>
      <c r="AI53" s="30">
        <v>2.0556527755526726</v>
      </c>
      <c r="AJ53" s="30">
        <v>1.4269479747822675</v>
      </c>
      <c r="AK53" s="8">
        <v>0.6797153024911032</v>
      </c>
      <c r="AL53" s="8">
        <v>0.13523131672597866</v>
      </c>
      <c r="AM53" s="8">
        <v>0.03558718861209964</v>
      </c>
      <c r="AN53" s="8">
        <v>0.03558718861209964</v>
      </c>
      <c r="AO53" s="8">
        <v>0.06761565836298933</v>
      </c>
      <c r="AP53" s="8">
        <v>0.03202846975088968</v>
      </c>
      <c r="AQ53" s="8">
        <v>0.014234875444839857</v>
      </c>
      <c r="AR53" s="8">
        <v>0</v>
      </c>
      <c r="AS53" s="8">
        <v>0</v>
      </c>
      <c r="AT53" s="8">
        <v>0</v>
      </c>
      <c r="AU53" s="42">
        <f aca="true" t="shared" si="7" ref="AU53:AU62">SUM(AK53:AT53)</f>
        <v>1</v>
      </c>
    </row>
    <row r="54" spans="2:47" ht="12.75">
      <c r="B54" s="36"/>
      <c r="C54" s="36" t="s">
        <v>62</v>
      </c>
      <c r="D54" s="37" t="s">
        <v>63</v>
      </c>
      <c r="E54" s="28" t="s">
        <v>83</v>
      </c>
      <c r="F54" s="38">
        <v>0</v>
      </c>
      <c r="G54" s="38">
        <v>1</v>
      </c>
      <c r="H54" s="38">
        <v>0</v>
      </c>
      <c r="I54" s="28" t="s">
        <v>255</v>
      </c>
      <c r="J54" s="28" t="s">
        <v>130</v>
      </c>
      <c r="K54" s="6">
        <v>197</v>
      </c>
      <c r="L54" s="6">
        <v>2.5380710659898478</v>
      </c>
      <c r="M54" s="6">
        <v>2.030456852791878</v>
      </c>
      <c r="N54" s="6">
        <v>1.015228426395939</v>
      </c>
      <c r="O54" s="6">
        <v>2.030456852791878</v>
      </c>
      <c r="P54" s="6">
        <v>1.015228426395939</v>
      </c>
      <c r="Q54" s="6">
        <v>36.04060913705583</v>
      </c>
      <c r="R54" s="6">
        <v>3.5532994923857872</v>
      </c>
      <c r="S54" s="6">
        <v>0</v>
      </c>
      <c r="T54" s="6">
        <v>0.5076142131979695</v>
      </c>
      <c r="U54" s="6">
        <v>0</v>
      </c>
      <c r="V54" s="6">
        <v>0</v>
      </c>
      <c r="W54" s="6">
        <v>0</v>
      </c>
      <c r="X54" s="6">
        <v>16.243654822335024</v>
      </c>
      <c r="Y54" s="6">
        <v>24.873096446700508</v>
      </c>
      <c r="Z54" s="6">
        <v>1.015228426395939</v>
      </c>
      <c r="AA54" s="6">
        <v>2.5380710659898478</v>
      </c>
      <c r="AB54" s="6">
        <v>0</v>
      </c>
      <c r="AC54" s="6">
        <v>1.015228426395939</v>
      </c>
      <c r="AD54" s="6">
        <v>5.583756345177665</v>
      </c>
      <c r="AE54" s="9">
        <f t="shared" si="6"/>
        <v>100</v>
      </c>
      <c r="AF54" s="29">
        <v>5.583756345177665</v>
      </c>
      <c r="AG54" s="29">
        <v>44.99999999999999</v>
      </c>
      <c r="AH54" s="29" t="s">
        <v>69</v>
      </c>
      <c r="AI54" s="30">
        <v>0.6473356174515158</v>
      </c>
      <c r="AJ54" s="30">
        <v>0.5040518444187692</v>
      </c>
      <c r="AK54" s="8">
        <v>0.7269372693726937</v>
      </c>
      <c r="AL54" s="8">
        <v>0.16236162361623616</v>
      </c>
      <c r="AM54" s="8">
        <v>0.02214022140221402</v>
      </c>
      <c r="AN54" s="8">
        <v>0</v>
      </c>
      <c r="AO54" s="8">
        <v>0.02214022140221402</v>
      </c>
      <c r="AP54" s="8">
        <v>0.03690036900369004</v>
      </c>
      <c r="AQ54" s="8">
        <v>0.025830258302583026</v>
      </c>
      <c r="AR54" s="8">
        <v>0</v>
      </c>
      <c r="AS54" s="8">
        <v>0</v>
      </c>
      <c r="AT54" s="8">
        <v>0.0036900369003690036</v>
      </c>
      <c r="AU54" s="42">
        <f t="shared" si="7"/>
        <v>0.9999999999999999</v>
      </c>
    </row>
    <row r="55" spans="2:47" ht="12.75">
      <c r="B55" s="36"/>
      <c r="C55" s="36" t="s">
        <v>78</v>
      </c>
      <c r="D55" s="37" t="s">
        <v>79</v>
      </c>
      <c r="E55" s="28" t="s">
        <v>87</v>
      </c>
      <c r="F55" s="38">
        <v>0</v>
      </c>
      <c r="G55" s="38">
        <v>1</v>
      </c>
      <c r="H55" s="38">
        <v>0</v>
      </c>
      <c r="I55" s="28" t="s">
        <v>253</v>
      </c>
      <c r="J55" s="28" t="s">
        <v>128</v>
      </c>
      <c r="K55" s="6">
        <v>208</v>
      </c>
      <c r="L55" s="6">
        <v>4.326923076923077</v>
      </c>
      <c r="M55" s="6">
        <v>1.9230769230769231</v>
      </c>
      <c r="N55" s="6">
        <v>0.4807692307692308</v>
      </c>
      <c r="O55" s="6">
        <v>1.4423076923076923</v>
      </c>
      <c r="P55" s="6">
        <v>0</v>
      </c>
      <c r="Q55" s="6">
        <v>18.75</v>
      </c>
      <c r="R55" s="6">
        <v>8.173076923076923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22.596153846153847</v>
      </c>
      <c r="Y55" s="6">
        <v>34.61538461538461</v>
      </c>
      <c r="Z55" s="6">
        <v>2.8846153846153846</v>
      </c>
      <c r="AA55" s="6">
        <v>1.4423076923076923</v>
      </c>
      <c r="AB55" s="6">
        <v>0</v>
      </c>
      <c r="AC55" s="6">
        <v>0.4807692307692308</v>
      </c>
      <c r="AD55" s="6">
        <v>2.8846153846153846</v>
      </c>
      <c r="AE55" s="9">
        <f t="shared" si="6"/>
        <v>100</v>
      </c>
      <c r="AF55" s="29">
        <v>6.730769230769231</v>
      </c>
      <c r="AG55" s="29">
        <v>31.007751937984494</v>
      </c>
      <c r="AH55" s="29" t="s">
        <v>69</v>
      </c>
      <c r="AI55" s="30">
        <v>1.0949101938828036</v>
      </c>
      <c r="AJ55" s="30">
        <v>0.7720044756868581</v>
      </c>
      <c r="AK55" s="8">
        <v>0.697986577181208</v>
      </c>
      <c r="AL55" s="8">
        <v>0.12416107382550334</v>
      </c>
      <c r="AM55" s="8">
        <v>0.0738255033557047</v>
      </c>
      <c r="AN55" s="8">
        <v>0.020134228187919462</v>
      </c>
      <c r="AO55" s="8">
        <v>0.0738255033557047</v>
      </c>
      <c r="AP55" s="8">
        <v>0.006711409395973154</v>
      </c>
      <c r="AQ55" s="8">
        <v>0</v>
      </c>
      <c r="AR55" s="8">
        <v>0</v>
      </c>
      <c r="AS55" s="8">
        <v>0</v>
      </c>
      <c r="AT55" s="8">
        <v>0.003355704697986577</v>
      </c>
      <c r="AU55" s="42">
        <f t="shared" si="7"/>
        <v>1</v>
      </c>
    </row>
    <row r="56" spans="2:47" ht="12.75">
      <c r="B56" s="36"/>
      <c r="C56" s="36" t="s">
        <v>60</v>
      </c>
      <c r="D56" s="37" t="s">
        <v>59</v>
      </c>
      <c r="E56" s="28" t="s">
        <v>83</v>
      </c>
      <c r="F56" s="38">
        <v>0</v>
      </c>
      <c r="G56" s="38">
        <v>1</v>
      </c>
      <c r="H56" s="38">
        <v>0</v>
      </c>
      <c r="I56" s="28" t="s">
        <v>255</v>
      </c>
      <c r="J56" s="28" t="s">
        <v>130</v>
      </c>
      <c r="K56" s="6">
        <v>195</v>
      </c>
      <c r="L56" s="6">
        <v>4.102564102564102</v>
      </c>
      <c r="M56" s="6">
        <v>1.5384615384615383</v>
      </c>
      <c r="N56" s="6">
        <v>2.051282051282051</v>
      </c>
      <c r="O56" s="6">
        <v>5.128205128205128</v>
      </c>
      <c r="P56" s="6">
        <v>1.0256410256410255</v>
      </c>
      <c r="Q56" s="6">
        <v>24.615384615384617</v>
      </c>
      <c r="R56" s="6">
        <v>10.76923076923077</v>
      </c>
      <c r="S56" s="6">
        <v>0</v>
      </c>
      <c r="T56" s="6">
        <v>0.5128205128205128</v>
      </c>
      <c r="U56" s="6">
        <v>0</v>
      </c>
      <c r="V56" s="6">
        <v>0.5128205128205128</v>
      </c>
      <c r="W56" s="6">
        <v>0</v>
      </c>
      <c r="X56" s="6">
        <v>16.923076923076923</v>
      </c>
      <c r="Y56" s="6">
        <v>27.179487179487175</v>
      </c>
      <c r="Z56" s="6">
        <v>0</v>
      </c>
      <c r="AA56" s="6">
        <v>0</v>
      </c>
      <c r="AB56" s="6">
        <v>0</v>
      </c>
      <c r="AC56" s="6">
        <v>1.0256410256410255</v>
      </c>
      <c r="AD56" s="6">
        <v>4.615384615384615</v>
      </c>
      <c r="AE56" s="9">
        <f t="shared" si="6"/>
        <v>99.99999999999997</v>
      </c>
      <c r="AF56" s="29">
        <v>7.692307692307692</v>
      </c>
      <c r="AG56" s="29">
        <v>20.98765432098765</v>
      </c>
      <c r="AH56" s="29">
        <v>50</v>
      </c>
      <c r="AI56" s="30">
        <v>2.061564818545639</v>
      </c>
      <c r="AJ56" s="30">
        <v>1.3267496356976884</v>
      </c>
      <c r="AK56" s="8">
        <v>0.625</v>
      </c>
      <c r="AL56" s="8">
        <v>0.2948717948717949</v>
      </c>
      <c r="AM56" s="8">
        <v>0.016025641025641024</v>
      </c>
      <c r="AN56" s="8">
        <v>0.01282051282051282</v>
      </c>
      <c r="AO56" s="8">
        <v>0.022435897435897436</v>
      </c>
      <c r="AP56" s="8">
        <v>0.019230769230769232</v>
      </c>
      <c r="AQ56" s="8">
        <v>0.009615384615384616</v>
      </c>
      <c r="AR56" s="8">
        <v>0</v>
      </c>
      <c r="AS56" s="8">
        <v>0</v>
      </c>
      <c r="AT56" s="8">
        <v>0</v>
      </c>
      <c r="AU56" s="42">
        <f t="shared" si="7"/>
        <v>1</v>
      </c>
    </row>
    <row r="57" spans="2:47" ht="12.75">
      <c r="B57" s="36" t="s">
        <v>316</v>
      </c>
      <c r="C57" s="36" t="s">
        <v>292</v>
      </c>
      <c r="D57" s="37" t="s">
        <v>125</v>
      </c>
      <c r="E57" s="28" t="s">
        <v>126</v>
      </c>
      <c r="F57" s="28">
        <v>0</v>
      </c>
      <c r="G57" s="28">
        <v>1</v>
      </c>
      <c r="H57" s="28">
        <v>0</v>
      </c>
      <c r="I57" s="28" t="s">
        <v>255</v>
      </c>
      <c r="J57" s="28" t="s">
        <v>223</v>
      </c>
      <c r="K57" s="6">
        <v>193</v>
      </c>
      <c r="L57" s="6">
        <v>1.5544041450777202</v>
      </c>
      <c r="M57" s="6">
        <v>1.0362694300518136</v>
      </c>
      <c r="N57" s="6">
        <v>0.5181347150259068</v>
      </c>
      <c r="O57" s="6">
        <v>0</v>
      </c>
      <c r="P57" s="6">
        <v>0</v>
      </c>
      <c r="Q57" s="6">
        <v>61.65803108808291</v>
      </c>
      <c r="R57" s="6">
        <v>7.253886010362693</v>
      </c>
      <c r="S57" s="6">
        <v>1.0362694300518136</v>
      </c>
      <c r="T57" s="6">
        <v>0</v>
      </c>
      <c r="U57" s="6">
        <v>2.5906735751295336</v>
      </c>
      <c r="V57" s="6">
        <v>0</v>
      </c>
      <c r="W57" s="6">
        <v>0</v>
      </c>
      <c r="X57" s="6">
        <v>12.435233160621761</v>
      </c>
      <c r="Y57" s="6">
        <v>9.844559585492227</v>
      </c>
      <c r="Z57" s="6">
        <v>0.5181347150259068</v>
      </c>
      <c r="AA57" s="6">
        <v>0</v>
      </c>
      <c r="AB57" s="6">
        <v>0</v>
      </c>
      <c r="AC57" s="6">
        <v>0.5181347150259068</v>
      </c>
      <c r="AD57" s="6">
        <v>1.0362694300518136</v>
      </c>
      <c r="AE57" s="9">
        <f t="shared" si="6"/>
        <v>100</v>
      </c>
      <c r="AF57" s="29">
        <v>3.108808290155441</v>
      </c>
      <c r="AG57" s="29">
        <v>14.49275362318841</v>
      </c>
      <c r="AH57" s="29">
        <v>35.714285714285715</v>
      </c>
      <c r="AI57" s="30">
        <v>0.10161530702876845</v>
      </c>
      <c r="AJ57" s="30">
        <v>0.060530105730099724</v>
      </c>
      <c r="AK57" s="8">
        <v>0.5331491712707183</v>
      </c>
      <c r="AL57" s="8">
        <v>0.03314917127071823</v>
      </c>
      <c r="AM57" s="8">
        <v>0.058011049723756904</v>
      </c>
      <c r="AN57" s="8">
        <v>0.2375690607734807</v>
      </c>
      <c r="AO57" s="8">
        <v>0.03314917127071823</v>
      </c>
      <c r="AP57" s="8">
        <v>0.027624309392265192</v>
      </c>
      <c r="AQ57" s="8">
        <v>0.008287292817679558</v>
      </c>
      <c r="AR57" s="8">
        <v>0</v>
      </c>
      <c r="AS57" s="8">
        <v>0.06077348066298342</v>
      </c>
      <c r="AT57" s="8">
        <v>0.008287292817679558</v>
      </c>
      <c r="AU57" s="42">
        <f t="shared" si="7"/>
        <v>1.0000000000000002</v>
      </c>
    </row>
    <row r="58" spans="2:47" ht="12.75">
      <c r="B58" s="36"/>
      <c r="C58" s="36" t="s">
        <v>56</v>
      </c>
      <c r="D58" s="37" t="s">
        <v>82</v>
      </c>
      <c r="E58" s="28" t="s">
        <v>83</v>
      </c>
      <c r="F58" s="38">
        <v>0</v>
      </c>
      <c r="G58" s="38">
        <v>0.9999028843352433</v>
      </c>
      <c r="H58" s="38">
        <v>9.711566475672527E-05</v>
      </c>
      <c r="I58" s="28" t="s">
        <v>253</v>
      </c>
      <c r="J58" s="28" t="s">
        <v>128</v>
      </c>
      <c r="K58" s="6">
        <v>201</v>
      </c>
      <c r="L58" s="6">
        <v>3.482587064676617</v>
      </c>
      <c r="M58" s="6">
        <v>1.9900497512437811</v>
      </c>
      <c r="N58" s="6">
        <v>0.9950248756218906</v>
      </c>
      <c r="O58" s="6">
        <v>1.9900497512437811</v>
      </c>
      <c r="P58" s="6">
        <v>0</v>
      </c>
      <c r="Q58" s="6">
        <v>18.407960199004975</v>
      </c>
      <c r="R58" s="6">
        <v>19.402985074626866</v>
      </c>
      <c r="S58" s="6">
        <v>0</v>
      </c>
      <c r="T58" s="6">
        <v>0</v>
      </c>
      <c r="U58" s="6">
        <v>0</v>
      </c>
      <c r="V58" s="6">
        <v>0.4975124378109453</v>
      </c>
      <c r="W58" s="6">
        <v>0</v>
      </c>
      <c r="X58" s="6">
        <v>22.885572139303484</v>
      </c>
      <c r="Y58" s="6">
        <v>24.37810945273632</v>
      </c>
      <c r="Z58" s="6">
        <v>1.4925373134328357</v>
      </c>
      <c r="AA58" s="6">
        <v>0</v>
      </c>
      <c r="AB58" s="6">
        <v>0</v>
      </c>
      <c r="AC58" s="6">
        <v>4.477611940298507</v>
      </c>
      <c r="AD58" s="6">
        <v>0</v>
      </c>
      <c r="AE58" s="9">
        <f t="shared" si="6"/>
        <v>100</v>
      </c>
      <c r="AF58" s="29">
        <v>6.467661691542289</v>
      </c>
      <c r="AG58" s="29">
        <v>41.17647058823529</v>
      </c>
      <c r="AH58" s="29" t="s">
        <v>69</v>
      </c>
      <c r="AI58" s="30">
        <v>1.7476058173985138</v>
      </c>
      <c r="AJ58" s="30">
        <v>1.4221407663850254</v>
      </c>
      <c r="AK58" s="8">
        <v>0.7821011673151751</v>
      </c>
      <c r="AL58" s="8">
        <v>0.11673151750972763</v>
      </c>
      <c r="AM58" s="8">
        <v>0.038910505836575876</v>
      </c>
      <c r="AN58" s="8">
        <v>0</v>
      </c>
      <c r="AO58" s="8">
        <v>0.023346303501945526</v>
      </c>
      <c r="AP58" s="8">
        <v>0.03501945525291829</v>
      </c>
      <c r="AQ58" s="8">
        <v>0.0038910505836575876</v>
      </c>
      <c r="AR58" s="8">
        <v>0</v>
      </c>
      <c r="AS58" s="8">
        <v>0</v>
      </c>
      <c r="AT58" s="8">
        <v>0</v>
      </c>
      <c r="AU58" s="42">
        <f t="shared" si="7"/>
        <v>1</v>
      </c>
    </row>
    <row r="59" spans="2:47" ht="12.75">
      <c r="B59" s="36"/>
      <c r="C59" s="36" t="s">
        <v>81</v>
      </c>
      <c r="D59" s="37" t="s">
        <v>80</v>
      </c>
      <c r="E59" s="28" t="s">
        <v>83</v>
      </c>
      <c r="F59" s="28">
        <v>0</v>
      </c>
      <c r="G59" s="28">
        <v>1</v>
      </c>
      <c r="H59" s="28">
        <v>0</v>
      </c>
      <c r="I59" s="28" t="s">
        <v>253</v>
      </c>
      <c r="J59" s="28" t="s">
        <v>128</v>
      </c>
      <c r="K59" s="6">
        <v>201</v>
      </c>
      <c r="L59" s="6">
        <v>6.965174129353234</v>
      </c>
      <c r="M59" s="6">
        <v>4.975124378109452</v>
      </c>
      <c r="N59" s="6">
        <v>0</v>
      </c>
      <c r="O59" s="6">
        <v>0</v>
      </c>
      <c r="P59" s="6">
        <v>0.4975124378109453</v>
      </c>
      <c r="Q59" s="6">
        <v>34.82587064676617</v>
      </c>
      <c r="R59" s="6">
        <v>6.965174129353234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20.895522388059703</v>
      </c>
      <c r="Y59" s="6">
        <v>23.88059701492537</v>
      </c>
      <c r="Z59" s="6">
        <v>0</v>
      </c>
      <c r="AA59" s="6">
        <v>0</v>
      </c>
      <c r="AB59" s="6">
        <v>0</v>
      </c>
      <c r="AC59" s="6">
        <v>0.9950248756218906</v>
      </c>
      <c r="AD59" s="6">
        <v>0</v>
      </c>
      <c r="AE59" s="9">
        <f t="shared" si="6"/>
        <v>100.00000000000001</v>
      </c>
      <c r="AF59" s="29">
        <v>11.940298507462686</v>
      </c>
      <c r="AG59" s="29">
        <v>54.166666666666664</v>
      </c>
      <c r="AH59" s="29" t="s">
        <v>69</v>
      </c>
      <c r="AI59" s="30">
        <v>1.5948423904046776</v>
      </c>
      <c r="AJ59" s="30">
        <v>1.3031029287452853</v>
      </c>
      <c r="AK59" s="8">
        <v>0.8007968127490039</v>
      </c>
      <c r="AL59" s="8">
        <v>0.0796812749003984</v>
      </c>
      <c r="AM59" s="8">
        <v>0.043824701195219126</v>
      </c>
      <c r="AN59" s="8">
        <v>0.007968127490039842</v>
      </c>
      <c r="AO59" s="8">
        <v>0.04780876494023904</v>
      </c>
      <c r="AP59" s="8">
        <v>0.0199203187250996</v>
      </c>
      <c r="AQ59" s="8">
        <v>0</v>
      </c>
      <c r="AR59" s="8">
        <v>0</v>
      </c>
      <c r="AS59" s="8">
        <v>0</v>
      </c>
      <c r="AT59" s="8">
        <v>0</v>
      </c>
      <c r="AU59" s="42">
        <f t="shared" si="7"/>
        <v>0.9999999999999999</v>
      </c>
    </row>
    <row r="60" spans="2:47" ht="12.75">
      <c r="B60" s="36"/>
      <c r="C60" s="36" t="s">
        <v>304</v>
      </c>
      <c r="D60" s="37" t="s">
        <v>54</v>
      </c>
      <c r="E60" s="28" t="s">
        <v>83</v>
      </c>
      <c r="F60" s="28">
        <v>0</v>
      </c>
      <c r="G60" s="28">
        <v>1</v>
      </c>
      <c r="H60" s="28">
        <v>0</v>
      </c>
      <c r="I60" s="28" t="s">
        <v>255</v>
      </c>
      <c r="J60" s="28" t="s">
        <v>130</v>
      </c>
      <c r="K60" s="6">
        <v>190</v>
      </c>
      <c r="L60" s="6">
        <v>4.736842105263158</v>
      </c>
      <c r="M60" s="6">
        <v>3.157894736842105</v>
      </c>
      <c r="N60" s="6">
        <v>2.1052631578947367</v>
      </c>
      <c r="O60" s="6">
        <v>0.5263157894736842</v>
      </c>
      <c r="P60" s="6">
        <v>0</v>
      </c>
      <c r="Q60" s="6">
        <v>27.894736842105264</v>
      </c>
      <c r="R60" s="6">
        <v>7.894736842105263</v>
      </c>
      <c r="S60" s="6">
        <v>0</v>
      </c>
      <c r="T60" s="6">
        <v>0</v>
      </c>
      <c r="U60" s="6">
        <v>0</v>
      </c>
      <c r="V60" s="6">
        <v>0</v>
      </c>
      <c r="W60" s="6">
        <v>0.5263157894736842</v>
      </c>
      <c r="X60" s="6">
        <v>13.684210526315791</v>
      </c>
      <c r="Y60" s="6">
        <v>35.78947368421052</v>
      </c>
      <c r="Z60" s="6">
        <v>0</v>
      </c>
      <c r="AA60" s="6">
        <v>2.1052631578947367</v>
      </c>
      <c r="AB60" s="6">
        <v>0</v>
      </c>
      <c r="AC60" s="6">
        <v>0</v>
      </c>
      <c r="AD60" s="6">
        <v>1.5789473684210527</v>
      </c>
      <c r="AE60" s="9">
        <f t="shared" si="6"/>
        <v>100</v>
      </c>
      <c r="AF60" s="29">
        <v>10</v>
      </c>
      <c r="AG60" s="29">
        <v>7.936507936507935</v>
      </c>
      <c r="AH60" s="29" t="s">
        <v>69</v>
      </c>
      <c r="AI60" s="30">
        <v>0.31099119804808173</v>
      </c>
      <c r="AJ60" s="30">
        <v>0.22467044725907043</v>
      </c>
      <c r="AK60" s="8">
        <v>0.6909090909090909</v>
      </c>
      <c r="AL60" s="8">
        <v>0.21454545454545457</v>
      </c>
      <c r="AM60" s="8">
        <v>0.02181818181818182</v>
      </c>
      <c r="AN60" s="8">
        <v>0.007272727272727273</v>
      </c>
      <c r="AO60" s="8">
        <v>0.02181818181818182</v>
      </c>
      <c r="AP60" s="8">
        <v>0.04</v>
      </c>
      <c r="AQ60" s="8">
        <v>0.0036363636363636364</v>
      </c>
      <c r="AR60" s="8">
        <v>0</v>
      </c>
      <c r="AS60" s="8">
        <v>0</v>
      </c>
      <c r="AT60" s="8">
        <v>0</v>
      </c>
      <c r="AU60" s="42">
        <f t="shared" si="7"/>
        <v>1.0000000000000002</v>
      </c>
    </row>
    <row r="61" spans="2:47" ht="12.75">
      <c r="B61" s="36"/>
      <c r="C61" s="36" t="s">
        <v>303</v>
      </c>
      <c r="D61" s="37" t="s">
        <v>77</v>
      </c>
      <c r="E61" s="28" t="s">
        <v>87</v>
      </c>
      <c r="F61" s="28">
        <v>0</v>
      </c>
      <c r="G61" s="28">
        <v>1</v>
      </c>
      <c r="H61" s="28">
        <v>0</v>
      </c>
      <c r="I61" s="28" t="s">
        <v>253</v>
      </c>
      <c r="J61" s="28" t="s">
        <v>128</v>
      </c>
      <c r="K61" s="6">
        <v>204</v>
      </c>
      <c r="L61" s="6">
        <v>7.352941176470589</v>
      </c>
      <c r="M61" s="6">
        <v>0.49019607843137253</v>
      </c>
      <c r="N61" s="6">
        <v>0</v>
      </c>
      <c r="O61" s="6">
        <v>2.941176470588235</v>
      </c>
      <c r="P61" s="6">
        <v>0</v>
      </c>
      <c r="Q61" s="6">
        <v>25</v>
      </c>
      <c r="R61" s="6">
        <v>7.8431372549019605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49.509803921568626</v>
      </c>
      <c r="Y61" s="6">
        <v>6.372549019607844</v>
      </c>
      <c r="Z61" s="6">
        <v>0</v>
      </c>
      <c r="AA61" s="6">
        <v>0.49019607843137253</v>
      </c>
      <c r="AB61" s="6">
        <v>0</v>
      </c>
      <c r="AC61" s="6">
        <v>0</v>
      </c>
      <c r="AD61" s="6">
        <v>0</v>
      </c>
      <c r="AE61" s="9">
        <f t="shared" si="6"/>
        <v>99.99999999999999</v>
      </c>
      <c r="AF61" s="29">
        <v>7.843137254901961</v>
      </c>
      <c r="AG61" s="29">
        <v>25.252525252525253</v>
      </c>
      <c r="AH61" s="29" t="s">
        <v>69</v>
      </c>
      <c r="AI61" s="30">
        <v>0.15214345836157503</v>
      </c>
      <c r="AJ61" s="30">
        <v>0.11801241637171599</v>
      </c>
      <c r="AK61" s="8">
        <v>0.7132867132867133</v>
      </c>
      <c r="AL61" s="8">
        <v>0.13636363636363635</v>
      </c>
      <c r="AM61" s="8">
        <v>0.06993006993006994</v>
      </c>
      <c r="AN61" s="8">
        <v>0.024475524475524476</v>
      </c>
      <c r="AO61" s="8">
        <v>0.055944055944055944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42">
        <f t="shared" si="7"/>
        <v>1</v>
      </c>
    </row>
    <row r="62" spans="2:47" ht="12.75">
      <c r="B62" s="36"/>
      <c r="C62" s="36" t="s">
        <v>75</v>
      </c>
      <c r="D62" s="37" t="s">
        <v>76</v>
      </c>
      <c r="E62" s="28" t="s">
        <v>87</v>
      </c>
      <c r="F62" s="28">
        <v>0</v>
      </c>
      <c r="G62" s="28">
        <v>1</v>
      </c>
      <c r="H62" s="28">
        <v>0</v>
      </c>
      <c r="I62" s="28" t="s">
        <v>253</v>
      </c>
      <c r="J62" s="28" t="s">
        <v>128</v>
      </c>
      <c r="K62" s="6">
        <v>216</v>
      </c>
      <c r="L62" s="6">
        <v>20.37037037037037</v>
      </c>
      <c r="M62" s="6">
        <v>0.9259259259259258</v>
      </c>
      <c r="N62" s="6">
        <v>3.7037037037037033</v>
      </c>
      <c r="O62" s="6">
        <v>0.9259259259259258</v>
      </c>
      <c r="P62" s="6">
        <v>0</v>
      </c>
      <c r="Q62" s="6">
        <v>27.314814814814813</v>
      </c>
      <c r="R62" s="6">
        <v>6.944444444444445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23.148148148148145</v>
      </c>
      <c r="Y62" s="6">
        <v>15.277777777777777</v>
      </c>
      <c r="Z62" s="6">
        <v>1.3888888888888888</v>
      </c>
      <c r="AA62" s="6">
        <v>0</v>
      </c>
      <c r="AB62" s="6">
        <v>0</v>
      </c>
      <c r="AC62" s="6">
        <v>0</v>
      </c>
      <c r="AD62" s="6">
        <v>0</v>
      </c>
      <c r="AE62" s="9">
        <f t="shared" si="6"/>
        <v>99.99999999999999</v>
      </c>
      <c r="AF62" s="29">
        <v>25</v>
      </c>
      <c r="AG62" s="29">
        <v>47.28682170542636</v>
      </c>
      <c r="AH62" s="29" t="s">
        <v>69</v>
      </c>
      <c r="AI62" s="30">
        <v>0.14137535440688725</v>
      </c>
      <c r="AJ62" s="30">
        <v>0.09483564146548959</v>
      </c>
      <c r="AK62" s="8">
        <v>0.6666666666666667</v>
      </c>
      <c r="AL62" s="8">
        <v>0.2716049382716049</v>
      </c>
      <c r="AM62" s="8">
        <v>0.030864197530864196</v>
      </c>
      <c r="AN62" s="8">
        <v>0</v>
      </c>
      <c r="AO62" s="8">
        <v>0.024691358024691357</v>
      </c>
      <c r="AP62" s="8">
        <v>0</v>
      </c>
      <c r="AQ62" s="8">
        <v>0.006172839506172839</v>
      </c>
      <c r="AR62" s="8">
        <v>0</v>
      </c>
      <c r="AS62" s="8">
        <v>0</v>
      </c>
      <c r="AT62" s="8">
        <v>0</v>
      </c>
      <c r="AU62" s="42">
        <f t="shared" si="7"/>
        <v>1</v>
      </c>
    </row>
    <row r="63" spans="2:47" ht="12.75">
      <c r="B63" s="24" t="s">
        <v>208</v>
      </c>
      <c r="C63" s="36"/>
      <c r="D63" s="37"/>
      <c r="E63" s="28"/>
      <c r="F63" s="39"/>
      <c r="G63" s="39"/>
      <c r="H63" s="39"/>
      <c r="I63" s="28"/>
      <c r="J63" s="2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9"/>
      <c r="AF63" s="29"/>
      <c r="AG63" s="29"/>
      <c r="AH63" s="29"/>
      <c r="AI63" s="30"/>
      <c r="AJ63" s="30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42"/>
    </row>
    <row r="64" spans="2:47" ht="12.75">
      <c r="B64" s="36"/>
      <c r="C64" s="36" t="s">
        <v>284</v>
      </c>
      <c r="D64" s="37" t="s">
        <v>202</v>
      </c>
      <c r="E64" s="28" t="s">
        <v>200</v>
      </c>
      <c r="F64" s="38">
        <v>0.024798010447530435</v>
      </c>
      <c r="G64" s="38">
        <v>0.8998798177036851</v>
      </c>
      <c r="H64" s="38">
        <v>0.0753221718487845</v>
      </c>
      <c r="I64" s="28" t="s">
        <v>255</v>
      </c>
      <c r="J64" s="28" t="s">
        <v>196</v>
      </c>
      <c r="K64" s="6">
        <v>200</v>
      </c>
      <c r="L64" s="6">
        <v>2.5</v>
      </c>
      <c r="M64" s="6">
        <v>2</v>
      </c>
      <c r="N64" s="6">
        <v>1</v>
      </c>
      <c r="O64" s="6">
        <v>0.5</v>
      </c>
      <c r="P64" s="6">
        <v>0.5</v>
      </c>
      <c r="Q64" s="6">
        <v>45</v>
      </c>
      <c r="R64" s="6">
        <v>7.000000000000001</v>
      </c>
      <c r="S64" s="6">
        <v>0.5</v>
      </c>
      <c r="T64" s="6">
        <v>0</v>
      </c>
      <c r="U64" s="6">
        <v>0</v>
      </c>
      <c r="V64" s="6">
        <v>0</v>
      </c>
      <c r="W64" s="6">
        <v>0</v>
      </c>
      <c r="X64" s="6">
        <v>14.5</v>
      </c>
      <c r="Y64" s="6">
        <v>21.5</v>
      </c>
      <c r="Z64" s="6">
        <v>2</v>
      </c>
      <c r="AA64" s="6">
        <v>1</v>
      </c>
      <c r="AB64" s="6">
        <v>0</v>
      </c>
      <c r="AC64" s="6">
        <v>0.5</v>
      </c>
      <c r="AD64" s="6">
        <v>1.5</v>
      </c>
      <c r="AE64" s="9">
        <f aca="true" t="shared" si="8" ref="AE64:AE75">SUM(L64:AD64)</f>
        <v>100</v>
      </c>
      <c r="AF64" s="29">
        <v>5.5</v>
      </c>
      <c r="AG64" s="29">
        <v>30.303030303030305</v>
      </c>
      <c r="AH64" s="29" t="s">
        <v>69</v>
      </c>
      <c r="AI64" s="30">
        <v>0.08655559247235321</v>
      </c>
      <c r="AJ64" s="30">
        <v>0.06526016892756789</v>
      </c>
      <c r="AK64" s="8">
        <v>0.34671532846715325</v>
      </c>
      <c r="AL64" s="8">
        <v>0.04744525547445256</v>
      </c>
      <c r="AM64" s="8">
        <v>0.00364963503649635</v>
      </c>
      <c r="AN64" s="8">
        <v>0.0510948905109489</v>
      </c>
      <c r="AO64" s="8">
        <v>0.010948905109489052</v>
      </c>
      <c r="AP64" s="8">
        <v>0.0364963503649635</v>
      </c>
      <c r="AQ64" s="8">
        <v>0.00364963503649635</v>
      </c>
      <c r="AR64" s="8">
        <v>0</v>
      </c>
      <c r="AS64" s="8">
        <v>0.47810218978102187</v>
      </c>
      <c r="AT64" s="8">
        <v>0.021897810218978103</v>
      </c>
      <c r="AU64" s="42">
        <f aca="true" t="shared" si="9" ref="AU64:AU75">SUM(AK64:AT64)</f>
        <v>0.9999999999999999</v>
      </c>
    </row>
    <row r="65" spans="2:47" ht="12.75">
      <c r="B65" s="36"/>
      <c r="C65" s="36" t="s">
        <v>229</v>
      </c>
      <c r="D65" s="37" t="s">
        <v>230</v>
      </c>
      <c r="E65" s="28" t="s">
        <v>126</v>
      </c>
      <c r="F65" s="28">
        <v>0</v>
      </c>
      <c r="G65" s="28">
        <v>1</v>
      </c>
      <c r="H65" s="28">
        <v>0</v>
      </c>
      <c r="I65" s="28" t="s">
        <v>254</v>
      </c>
      <c r="J65" s="28" t="s">
        <v>129</v>
      </c>
      <c r="K65" s="6">
        <v>67</v>
      </c>
      <c r="L65" s="6">
        <v>7.462686567164178</v>
      </c>
      <c r="M65" s="6">
        <v>4.477611940298507</v>
      </c>
      <c r="N65" s="6">
        <v>1.4925373134328357</v>
      </c>
      <c r="O65" s="6">
        <v>2.9850746268656714</v>
      </c>
      <c r="P65" s="6">
        <v>0</v>
      </c>
      <c r="Q65" s="6">
        <v>20.895522388059703</v>
      </c>
      <c r="R65" s="6">
        <v>17.91044776119403</v>
      </c>
      <c r="S65" s="6">
        <v>0</v>
      </c>
      <c r="T65" s="6">
        <v>1.4925373134328357</v>
      </c>
      <c r="U65" s="6">
        <v>0</v>
      </c>
      <c r="V65" s="6">
        <v>0</v>
      </c>
      <c r="W65" s="6">
        <v>0</v>
      </c>
      <c r="X65" s="6">
        <v>5.970149253731343</v>
      </c>
      <c r="Y65" s="6">
        <v>35.82089552238806</v>
      </c>
      <c r="Z65" s="6">
        <v>0</v>
      </c>
      <c r="AA65" s="6">
        <v>1.4925373134328357</v>
      </c>
      <c r="AB65" s="6">
        <v>0</v>
      </c>
      <c r="AC65" s="6">
        <v>0</v>
      </c>
      <c r="AD65" s="6">
        <v>0</v>
      </c>
      <c r="AE65" s="9">
        <f t="shared" si="8"/>
        <v>99.99999999999999</v>
      </c>
      <c r="AF65" s="29">
        <v>13.432835820895521</v>
      </c>
      <c r="AG65" s="29" t="s">
        <v>69</v>
      </c>
      <c r="AH65" s="29">
        <v>50</v>
      </c>
      <c r="AI65" s="30">
        <v>0.011887484808797328</v>
      </c>
      <c r="AJ65" s="30">
        <v>0.011887484808797328</v>
      </c>
      <c r="AK65" s="8">
        <v>0.34671532846715325</v>
      </c>
      <c r="AL65" s="8">
        <v>0.04744525547445256</v>
      </c>
      <c r="AM65" s="8">
        <v>0.00364963503649635</v>
      </c>
      <c r="AN65" s="8">
        <v>0.0510948905109489</v>
      </c>
      <c r="AO65" s="8">
        <v>0.010948905109489052</v>
      </c>
      <c r="AP65" s="8">
        <v>0.0364963503649635</v>
      </c>
      <c r="AQ65" s="8">
        <v>0.00364963503649635</v>
      </c>
      <c r="AR65" s="8">
        <v>0</v>
      </c>
      <c r="AS65" s="8">
        <v>0.47810218978102187</v>
      </c>
      <c r="AT65" s="8">
        <v>0.021897810218978103</v>
      </c>
      <c r="AU65" s="42">
        <f t="shared" si="9"/>
        <v>0.9999999999999999</v>
      </c>
    </row>
    <row r="66" spans="2:47" ht="12.75">
      <c r="B66" s="36"/>
      <c r="C66" s="36" t="s">
        <v>231</v>
      </c>
      <c r="D66" s="37" t="s">
        <v>232</v>
      </c>
      <c r="E66" s="28" t="s">
        <v>126</v>
      </c>
      <c r="F66" s="28">
        <v>0</v>
      </c>
      <c r="G66" s="28">
        <v>1</v>
      </c>
      <c r="H66" s="28">
        <v>0</v>
      </c>
      <c r="I66" s="28" t="s">
        <v>254</v>
      </c>
      <c r="J66" s="28" t="s">
        <v>196</v>
      </c>
      <c r="K66" s="6">
        <v>216.5</v>
      </c>
      <c r="L66" s="6">
        <v>19.399538106235568</v>
      </c>
      <c r="M66" s="6">
        <v>10.161662817551964</v>
      </c>
      <c r="N66" s="6">
        <v>3.695150115473441</v>
      </c>
      <c r="O66" s="6">
        <v>1.8475750577367205</v>
      </c>
      <c r="P66" s="6">
        <v>2.3094688221709005</v>
      </c>
      <c r="Q66" s="6">
        <v>33.25635103926097</v>
      </c>
      <c r="R66" s="6">
        <v>6.928406466512701</v>
      </c>
      <c r="S66" s="6">
        <v>0</v>
      </c>
      <c r="T66" s="6">
        <v>2.3094688221709005</v>
      </c>
      <c r="U66" s="6">
        <v>0</v>
      </c>
      <c r="V66" s="6">
        <v>1.3856812933025404</v>
      </c>
      <c r="W66" s="6">
        <v>0</v>
      </c>
      <c r="X66" s="6">
        <v>9.699769053117782</v>
      </c>
      <c r="Y66" s="6">
        <v>3.4642032332563506</v>
      </c>
      <c r="Z66" s="6">
        <v>0</v>
      </c>
      <c r="AA66" s="6">
        <v>0</v>
      </c>
      <c r="AB66" s="6">
        <v>0</v>
      </c>
      <c r="AC66" s="6">
        <v>0.4618937644341801</v>
      </c>
      <c r="AD66" s="6">
        <v>5.080831408775981</v>
      </c>
      <c r="AE66" s="9">
        <f t="shared" si="8"/>
        <v>99.99999999999999</v>
      </c>
      <c r="AF66" s="29">
        <v>33.25635103926097</v>
      </c>
      <c r="AG66" s="29">
        <v>29.82456140350877</v>
      </c>
      <c r="AH66" s="29">
        <v>50</v>
      </c>
      <c r="AI66" s="30">
        <v>0.04010877317640647</v>
      </c>
      <c r="AJ66" s="30">
        <v>0.018578522640153645</v>
      </c>
      <c r="AK66" s="8">
        <v>0.34671532846715325</v>
      </c>
      <c r="AL66" s="8">
        <v>0.04744525547445256</v>
      </c>
      <c r="AM66" s="8">
        <v>0.00364963503649635</v>
      </c>
      <c r="AN66" s="8">
        <v>0.0510948905109489</v>
      </c>
      <c r="AO66" s="8">
        <v>0.010948905109489052</v>
      </c>
      <c r="AP66" s="8">
        <v>0.0364963503649635</v>
      </c>
      <c r="AQ66" s="8">
        <v>0.00364963503649635</v>
      </c>
      <c r="AR66" s="8">
        <v>0</v>
      </c>
      <c r="AS66" s="8">
        <v>0.47810218978102187</v>
      </c>
      <c r="AT66" s="8">
        <v>0.021897810218978103</v>
      </c>
      <c r="AU66" s="42">
        <f t="shared" si="9"/>
        <v>0.9999999999999999</v>
      </c>
    </row>
    <row r="67" spans="2:47" ht="12.75">
      <c r="B67" s="36"/>
      <c r="C67" s="36" t="s">
        <v>285</v>
      </c>
      <c r="D67" s="37" t="s">
        <v>224</v>
      </c>
      <c r="E67" s="28" t="s">
        <v>83</v>
      </c>
      <c r="F67" s="38">
        <v>0</v>
      </c>
      <c r="G67" s="38">
        <v>1</v>
      </c>
      <c r="H67" s="38">
        <v>0</v>
      </c>
      <c r="I67" s="28" t="s">
        <v>253</v>
      </c>
      <c r="J67" s="28" t="s">
        <v>128</v>
      </c>
      <c r="K67" s="6">
        <v>191</v>
      </c>
      <c r="L67" s="6">
        <v>9.424083769633508</v>
      </c>
      <c r="M67" s="6">
        <v>2.6178010471204187</v>
      </c>
      <c r="N67" s="6">
        <v>1.5706806282722512</v>
      </c>
      <c r="O67" s="6">
        <v>3.1413612565445024</v>
      </c>
      <c r="P67" s="6">
        <v>0</v>
      </c>
      <c r="Q67" s="6">
        <v>17.277486910994764</v>
      </c>
      <c r="R67" s="6">
        <v>8.900523560209423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23.036649214659686</v>
      </c>
      <c r="Y67" s="6">
        <v>29.319371727748692</v>
      </c>
      <c r="Z67" s="6">
        <v>0.5235602094240838</v>
      </c>
      <c r="AA67" s="6">
        <v>1.0471204188481675</v>
      </c>
      <c r="AB67" s="6">
        <v>0</v>
      </c>
      <c r="AC67" s="6">
        <v>1.5706806282722512</v>
      </c>
      <c r="AD67" s="6">
        <v>1.5706806282722512</v>
      </c>
      <c r="AE67" s="9">
        <f t="shared" si="8"/>
        <v>100.00000000000001</v>
      </c>
      <c r="AF67" s="29">
        <v>13.61256544502618</v>
      </c>
      <c r="AG67" s="29">
        <v>28.28282828282828</v>
      </c>
      <c r="AH67" s="29" t="s">
        <v>69</v>
      </c>
      <c r="AI67" s="30">
        <v>0.8041424987810343</v>
      </c>
      <c r="AJ67" s="30">
        <v>0.5731015569670804</v>
      </c>
      <c r="AK67" s="8">
        <v>0.6797153024911032</v>
      </c>
      <c r="AL67" s="8">
        <v>0.13523131672597866</v>
      </c>
      <c r="AM67" s="8">
        <v>0.03558718861209964</v>
      </c>
      <c r="AN67" s="8">
        <v>0.03558718861209964</v>
      </c>
      <c r="AO67" s="8">
        <v>0.06761565836298933</v>
      </c>
      <c r="AP67" s="8">
        <v>0.03202846975088968</v>
      </c>
      <c r="AQ67" s="8">
        <v>0.014234875444839857</v>
      </c>
      <c r="AR67" s="8">
        <v>0</v>
      </c>
      <c r="AS67" s="8">
        <v>0</v>
      </c>
      <c r="AT67" s="8">
        <v>0</v>
      </c>
      <c r="AU67" s="42">
        <f t="shared" si="9"/>
        <v>1</v>
      </c>
    </row>
    <row r="68" spans="2:47" ht="12.75">
      <c r="B68" s="36"/>
      <c r="C68" s="36" t="s">
        <v>267</v>
      </c>
      <c r="D68" s="37" t="s">
        <v>233</v>
      </c>
      <c r="E68" s="28" t="s">
        <v>87</v>
      </c>
      <c r="F68" s="38">
        <v>0</v>
      </c>
      <c r="G68" s="38">
        <v>0.7381680819180818</v>
      </c>
      <c r="H68" s="38">
        <v>0.26183191808191814</v>
      </c>
      <c r="I68" s="28" t="s">
        <v>254</v>
      </c>
      <c r="J68" s="28" t="s">
        <v>196</v>
      </c>
      <c r="K68" s="6">
        <v>200</v>
      </c>
      <c r="L68" s="6">
        <v>18</v>
      </c>
      <c r="M68" s="6">
        <v>10.500000000000002</v>
      </c>
      <c r="N68" s="6">
        <v>2</v>
      </c>
      <c r="O68" s="6">
        <v>2.5</v>
      </c>
      <c r="P68" s="6">
        <v>0</v>
      </c>
      <c r="Q68" s="6">
        <v>32.5</v>
      </c>
      <c r="R68" s="6">
        <v>19.5</v>
      </c>
      <c r="S68" s="6">
        <v>0</v>
      </c>
      <c r="T68" s="6">
        <v>0.5</v>
      </c>
      <c r="U68" s="6">
        <v>0</v>
      </c>
      <c r="V68" s="6">
        <v>0</v>
      </c>
      <c r="W68" s="6">
        <v>0</v>
      </c>
      <c r="X68" s="6">
        <v>4.5</v>
      </c>
      <c r="Y68" s="6">
        <v>8.5</v>
      </c>
      <c r="Z68" s="6">
        <v>0</v>
      </c>
      <c r="AA68" s="6">
        <v>0.5</v>
      </c>
      <c r="AB68" s="6">
        <v>0</v>
      </c>
      <c r="AC68" s="6">
        <v>0.5</v>
      </c>
      <c r="AD68" s="6">
        <v>0.5</v>
      </c>
      <c r="AE68" s="9">
        <f t="shared" si="8"/>
        <v>100</v>
      </c>
      <c r="AF68" s="29">
        <v>30.5</v>
      </c>
      <c r="AG68" s="29" t="s">
        <v>69</v>
      </c>
      <c r="AH68" s="29" t="s">
        <v>69</v>
      </c>
      <c r="AI68" s="30">
        <v>0.05358305946316338</v>
      </c>
      <c r="AJ68" s="30">
        <v>0.03303065309373085</v>
      </c>
      <c r="AK68" s="8">
        <v>0.6797153024911032</v>
      </c>
      <c r="AL68" s="8">
        <v>0.13523131672597866</v>
      </c>
      <c r="AM68" s="8">
        <v>0.03558718861209964</v>
      </c>
      <c r="AN68" s="8">
        <v>0.03558718861209964</v>
      </c>
      <c r="AO68" s="8">
        <v>0.06761565836298933</v>
      </c>
      <c r="AP68" s="8">
        <v>0.03202846975088968</v>
      </c>
      <c r="AQ68" s="8">
        <v>0.014234875444839857</v>
      </c>
      <c r="AR68" s="8">
        <v>0</v>
      </c>
      <c r="AS68" s="8">
        <v>0</v>
      </c>
      <c r="AT68" s="8">
        <v>0</v>
      </c>
      <c r="AU68" s="42">
        <f t="shared" si="9"/>
        <v>1</v>
      </c>
    </row>
    <row r="69" spans="2:47" ht="12.75">
      <c r="B69" s="36"/>
      <c r="C69" s="36" t="s">
        <v>234</v>
      </c>
      <c r="D69" s="37" t="s">
        <v>235</v>
      </c>
      <c r="E69" s="28" t="s">
        <v>87</v>
      </c>
      <c r="F69" s="38">
        <v>0</v>
      </c>
      <c r="G69" s="38">
        <v>0.47639889569725946</v>
      </c>
      <c r="H69" s="38">
        <v>0.5236011043027405</v>
      </c>
      <c r="I69" s="28" t="s">
        <v>254</v>
      </c>
      <c r="J69" s="28" t="s">
        <v>196</v>
      </c>
      <c r="K69" s="6">
        <v>211</v>
      </c>
      <c r="L69" s="6">
        <v>0.9478672985781991</v>
      </c>
      <c r="M69" s="6">
        <v>2.843601895734597</v>
      </c>
      <c r="N69" s="6">
        <v>0.9478672985781991</v>
      </c>
      <c r="O69" s="6">
        <v>0</v>
      </c>
      <c r="P69" s="6">
        <v>0</v>
      </c>
      <c r="Q69" s="6">
        <v>37.91469194312796</v>
      </c>
      <c r="R69" s="6">
        <v>8.056872037914692</v>
      </c>
      <c r="S69" s="6">
        <v>0</v>
      </c>
      <c r="T69" s="6">
        <v>2.843601895734597</v>
      </c>
      <c r="U69" s="6">
        <v>0</v>
      </c>
      <c r="V69" s="6">
        <v>0</v>
      </c>
      <c r="W69" s="6">
        <v>0</v>
      </c>
      <c r="X69" s="6">
        <v>22.748815165876778</v>
      </c>
      <c r="Y69" s="6">
        <v>21.80094786729858</v>
      </c>
      <c r="Z69" s="6">
        <v>0</v>
      </c>
      <c r="AA69" s="6">
        <v>0.47393364928909953</v>
      </c>
      <c r="AB69" s="6">
        <v>0</v>
      </c>
      <c r="AC69" s="6">
        <v>1.4218009478672986</v>
      </c>
      <c r="AD69" s="6">
        <v>0</v>
      </c>
      <c r="AE69" s="9">
        <f t="shared" si="8"/>
        <v>100</v>
      </c>
      <c r="AF69" s="29">
        <v>4.739336492890995</v>
      </c>
      <c r="AG69" s="29">
        <v>13.333333333333334</v>
      </c>
      <c r="AH69" s="29">
        <v>50</v>
      </c>
      <c r="AI69" s="30">
        <v>0.14435615369795168</v>
      </c>
      <c r="AJ69" s="30">
        <v>0.10576093204954098</v>
      </c>
      <c r="AK69" s="8">
        <v>0.6797153024911032</v>
      </c>
      <c r="AL69" s="8">
        <v>0.13523131672597866</v>
      </c>
      <c r="AM69" s="8">
        <v>0.03558718861209964</v>
      </c>
      <c r="AN69" s="8">
        <v>0.03558718861209964</v>
      </c>
      <c r="AO69" s="8">
        <v>0.06761565836298933</v>
      </c>
      <c r="AP69" s="8">
        <v>0.03202846975088968</v>
      </c>
      <c r="AQ69" s="8">
        <v>0.014234875444839857</v>
      </c>
      <c r="AR69" s="8">
        <v>0</v>
      </c>
      <c r="AS69" s="8">
        <v>0</v>
      </c>
      <c r="AT69" s="8">
        <v>0</v>
      </c>
      <c r="AU69" s="42">
        <f t="shared" si="9"/>
        <v>1</v>
      </c>
    </row>
    <row r="70" spans="2:47" ht="12.75">
      <c r="B70" s="36"/>
      <c r="C70" s="36" t="s">
        <v>238</v>
      </c>
      <c r="D70" s="37" t="s">
        <v>237</v>
      </c>
      <c r="E70" s="28" t="s">
        <v>87</v>
      </c>
      <c r="F70" s="38">
        <v>0</v>
      </c>
      <c r="G70" s="38">
        <v>0.7157398141529664</v>
      </c>
      <c r="H70" s="38">
        <v>0.2842601858470336</v>
      </c>
      <c r="I70" s="28" t="s">
        <v>254</v>
      </c>
      <c r="J70" s="28" t="s">
        <v>227</v>
      </c>
      <c r="K70" s="6">
        <v>213</v>
      </c>
      <c r="L70" s="6">
        <v>7.511737089201878</v>
      </c>
      <c r="M70" s="6">
        <v>0</v>
      </c>
      <c r="N70" s="6">
        <v>1.4084507042253522</v>
      </c>
      <c r="O70" s="6">
        <v>0</v>
      </c>
      <c r="P70" s="6">
        <v>0.4694835680751174</v>
      </c>
      <c r="Q70" s="6">
        <v>28.63849765258216</v>
      </c>
      <c r="R70" s="6">
        <v>27.230046948356808</v>
      </c>
      <c r="S70" s="6">
        <v>0</v>
      </c>
      <c r="T70" s="6">
        <v>1.4084507042253522</v>
      </c>
      <c r="U70" s="6">
        <v>0.4694835680751174</v>
      </c>
      <c r="V70" s="6">
        <v>0</v>
      </c>
      <c r="W70" s="6">
        <v>0</v>
      </c>
      <c r="X70" s="6">
        <v>3.7558685446009394</v>
      </c>
      <c r="Y70" s="6">
        <v>26.760563380281692</v>
      </c>
      <c r="Z70" s="6">
        <v>0</v>
      </c>
      <c r="AA70" s="6">
        <v>1.4084507042253522</v>
      </c>
      <c r="AB70" s="6">
        <v>0</v>
      </c>
      <c r="AC70" s="6">
        <v>0.9389671361502347</v>
      </c>
      <c r="AD70" s="6">
        <v>0</v>
      </c>
      <c r="AE70" s="9">
        <f t="shared" si="8"/>
        <v>100.00000000000003</v>
      </c>
      <c r="AF70" s="29">
        <v>8.92018779342723</v>
      </c>
      <c r="AG70" s="29">
        <v>14.285714285714285</v>
      </c>
      <c r="AH70" s="29">
        <v>50</v>
      </c>
      <c r="AI70" s="30">
        <v>0.40232022738141576</v>
      </c>
      <c r="AJ70" s="30">
        <v>0.20495558753392878</v>
      </c>
      <c r="AK70" s="8">
        <v>0.6797153024911032</v>
      </c>
      <c r="AL70" s="8">
        <v>0.13523131672597866</v>
      </c>
      <c r="AM70" s="8">
        <v>0.03558718861209964</v>
      </c>
      <c r="AN70" s="8">
        <v>0.03558718861209964</v>
      </c>
      <c r="AO70" s="8">
        <v>0.06761565836298933</v>
      </c>
      <c r="AP70" s="8">
        <v>0.03202846975088968</v>
      </c>
      <c r="AQ70" s="8">
        <v>0.014234875444839857</v>
      </c>
      <c r="AR70" s="8">
        <v>0</v>
      </c>
      <c r="AS70" s="8">
        <v>0</v>
      </c>
      <c r="AT70" s="8">
        <v>0</v>
      </c>
      <c r="AU70" s="42">
        <f t="shared" si="9"/>
        <v>1</v>
      </c>
    </row>
    <row r="71" spans="2:47" ht="12.75">
      <c r="B71" s="36"/>
      <c r="C71" s="36" t="s">
        <v>195</v>
      </c>
      <c r="D71" s="37" t="s">
        <v>194</v>
      </c>
      <c r="E71" s="28" t="s">
        <v>86</v>
      </c>
      <c r="F71" s="38">
        <v>0</v>
      </c>
      <c r="G71" s="38">
        <v>0.9902049132155311</v>
      </c>
      <c r="H71" s="38">
        <v>0.00979508678446891</v>
      </c>
      <c r="I71" s="28" t="s">
        <v>255</v>
      </c>
      <c r="J71" s="28" t="s">
        <v>196</v>
      </c>
      <c r="K71" s="6">
        <v>1191</v>
      </c>
      <c r="L71" s="6">
        <v>0.5034857940277404</v>
      </c>
      <c r="M71" s="6">
        <v>1.728427108515252</v>
      </c>
      <c r="N71" s="6">
        <v>0.07745187863704345</v>
      </c>
      <c r="O71" s="6">
        <v>0.5034857940277404</v>
      </c>
      <c r="P71" s="6">
        <v>0.09604900573339986</v>
      </c>
      <c r="Q71" s="6">
        <v>57.464396670661884</v>
      </c>
      <c r="R71" s="6">
        <v>5.204688356105156</v>
      </c>
      <c r="S71" s="6">
        <v>0.23097117023917396</v>
      </c>
      <c r="T71" s="6">
        <v>0.20229373143117607</v>
      </c>
      <c r="U71" s="6">
        <v>0.44825090866259193</v>
      </c>
      <c r="V71" s="6">
        <v>0.2697107052212301</v>
      </c>
      <c r="W71" s="6">
        <v>0</v>
      </c>
      <c r="X71" s="6">
        <v>10.690312784904524</v>
      </c>
      <c r="Y71" s="6">
        <v>20.948211592028542</v>
      </c>
      <c r="Z71" s="6">
        <v>0.1735008843704433</v>
      </c>
      <c r="AA71" s="6">
        <v>0.6051363559224008</v>
      </c>
      <c r="AB71" s="6">
        <v>0</v>
      </c>
      <c r="AC71" s="6">
        <v>0.14486885242709746</v>
      </c>
      <c r="AD71" s="6">
        <v>0.708758407084606</v>
      </c>
      <c r="AE71" s="9">
        <f t="shared" si="8"/>
        <v>99.99999999999997</v>
      </c>
      <c r="AF71" s="29">
        <v>2.309364781180036</v>
      </c>
      <c r="AG71" s="29">
        <v>33.60378634212305</v>
      </c>
      <c r="AH71" s="29">
        <v>39.968474183032946</v>
      </c>
      <c r="AI71" s="30">
        <v>1.3516896016061621</v>
      </c>
      <c r="AJ71" s="30">
        <v>0.934682015762817</v>
      </c>
      <c r="AK71" s="8">
        <v>0.8416666666666667</v>
      </c>
      <c r="AL71" s="8">
        <v>0.13333333333333333</v>
      </c>
      <c r="AM71" s="8">
        <v>0</v>
      </c>
      <c r="AN71" s="8">
        <v>0</v>
      </c>
      <c r="AO71" s="8">
        <v>0.016666666666666666</v>
      </c>
      <c r="AP71" s="8">
        <v>0</v>
      </c>
      <c r="AQ71" s="8">
        <v>0</v>
      </c>
      <c r="AR71" s="8">
        <v>0</v>
      </c>
      <c r="AS71" s="8">
        <v>0</v>
      </c>
      <c r="AT71" s="8">
        <v>0.008333333333333333</v>
      </c>
      <c r="AU71" s="42">
        <f t="shared" si="9"/>
        <v>1</v>
      </c>
    </row>
    <row r="72" spans="2:47" ht="12.75">
      <c r="B72" s="36"/>
      <c r="C72" s="36" t="s">
        <v>65</v>
      </c>
      <c r="D72" s="37" t="s">
        <v>64</v>
      </c>
      <c r="E72" s="28" t="s">
        <v>83</v>
      </c>
      <c r="F72" s="38">
        <v>0</v>
      </c>
      <c r="G72" s="38">
        <v>1</v>
      </c>
      <c r="H72" s="38">
        <v>0</v>
      </c>
      <c r="I72" s="28" t="s">
        <v>253</v>
      </c>
      <c r="J72" s="28" t="s">
        <v>128</v>
      </c>
      <c r="K72" s="6">
        <v>204</v>
      </c>
      <c r="L72" s="6">
        <v>22.058823529411764</v>
      </c>
      <c r="M72" s="6">
        <v>2.4509803921568625</v>
      </c>
      <c r="N72" s="6">
        <v>2.450980392156863</v>
      </c>
      <c r="O72" s="6">
        <v>0.49019607843137253</v>
      </c>
      <c r="P72" s="6">
        <v>0.9803921568627451</v>
      </c>
      <c r="Q72" s="6">
        <v>13.235294117647058</v>
      </c>
      <c r="R72" s="6">
        <v>18.137254901960784</v>
      </c>
      <c r="S72" s="6">
        <v>0.49019607843137253</v>
      </c>
      <c r="T72" s="6">
        <v>0</v>
      </c>
      <c r="U72" s="6">
        <v>0</v>
      </c>
      <c r="V72" s="6">
        <v>0</v>
      </c>
      <c r="W72" s="6">
        <v>0</v>
      </c>
      <c r="X72" s="6">
        <v>16.176470588235293</v>
      </c>
      <c r="Y72" s="6">
        <v>21.568627450980394</v>
      </c>
      <c r="Z72" s="6">
        <v>0.49019607843137253</v>
      </c>
      <c r="AA72" s="6">
        <v>0</v>
      </c>
      <c r="AB72" s="6">
        <v>0</v>
      </c>
      <c r="AC72" s="6">
        <v>1.4705882352941175</v>
      </c>
      <c r="AD72" s="6">
        <v>0</v>
      </c>
      <c r="AE72" s="9">
        <f t="shared" si="8"/>
        <v>99.99999999999999</v>
      </c>
      <c r="AF72" s="29">
        <v>26.96078431372549</v>
      </c>
      <c r="AG72" s="29">
        <v>35.483870967741936</v>
      </c>
      <c r="AH72" s="29" t="s">
        <v>69</v>
      </c>
      <c r="AI72" s="30">
        <v>0.6116204196757135</v>
      </c>
      <c r="AJ72" s="30">
        <v>0.44244881423349486</v>
      </c>
      <c r="AK72" s="8">
        <v>0.7010309278350516</v>
      </c>
      <c r="AL72" s="8">
        <v>0.2302405498281787</v>
      </c>
      <c r="AM72" s="8">
        <v>0.03092783505154639</v>
      </c>
      <c r="AN72" s="8">
        <v>0</v>
      </c>
      <c r="AO72" s="8">
        <v>0.006872852233676976</v>
      </c>
      <c r="AP72" s="8">
        <v>0.030927835051546393</v>
      </c>
      <c r="AQ72" s="8">
        <v>0</v>
      </c>
      <c r="AR72" s="8">
        <v>0</v>
      </c>
      <c r="AS72" s="8">
        <v>0</v>
      </c>
      <c r="AT72" s="8">
        <v>0</v>
      </c>
      <c r="AU72" s="42">
        <f t="shared" si="9"/>
        <v>1</v>
      </c>
    </row>
    <row r="73" spans="2:47" ht="12.75">
      <c r="B73" s="36"/>
      <c r="C73" s="36" t="s">
        <v>62</v>
      </c>
      <c r="D73" s="37" t="s">
        <v>61</v>
      </c>
      <c r="E73" s="28" t="s">
        <v>83</v>
      </c>
      <c r="F73" s="38">
        <v>0</v>
      </c>
      <c r="G73" s="38">
        <v>1</v>
      </c>
      <c r="H73" s="38">
        <v>0</v>
      </c>
      <c r="I73" s="28" t="s">
        <v>253</v>
      </c>
      <c r="J73" s="28" t="s">
        <v>128</v>
      </c>
      <c r="K73" s="6">
        <v>200</v>
      </c>
      <c r="L73" s="6">
        <v>3.5000000000000004</v>
      </c>
      <c r="M73" s="6">
        <v>1.5</v>
      </c>
      <c r="N73" s="6">
        <v>1.5</v>
      </c>
      <c r="O73" s="6">
        <v>0</v>
      </c>
      <c r="P73" s="6">
        <v>0</v>
      </c>
      <c r="Q73" s="6">
        <v>29</v>
      </c>
      <c r="R73" s="6">
        <v>14.000000000000002</v>
      </c>
      <c r="S73" s="6">
        <v>1</v>
      </c>
      <c r="T73" s="6">
        <v>1</v>
      </c>
      <c r="U73" s="6">
        <v>0</v>
      </c>
      <c r="V73" s="6">
        <v>0</v>
      </c>
      <c r="W73" s="6">
        <v>0</v>
      </c>
      <c r="X73" s="6">
        <v>10</v>
      </c>
      <c r="Y73" s="6">
        <v>34</v>
      </c>
      <c r="Z73" s="6">
        <v>1</v>
      </c>
      <c r="AA73" s="6">
        <v>3</v>
      </c>
      <c r="AB73" s="6">
        <v>0</v>
      </c>
      <c r="AC73" s="6">
        <v>0.5</v>
      </c>
      <c r="AD73" s="6">
        <v>0</v>
      </c>
      <c r="AE73" s="9">
        <f t="shared" si="8"/>
        <v>100</v>
      </c>
      <c r="AF73" s="29">
        <v>6.5</v>
      </c>
      <c r="AG73" s="29">
        <v>21.56862745098039</v>
      </c>
      <c r="AH73" s="29">
        <v>25</v>
      </c>
      <c r="AI73" s="30">
        <v>0.11108752109697853</v>
      </c>
      <c r="AJ73" s="30">
        <v>0.0857818695729564</v>
      </c>
      <c r="AK73" s="8">
        <v>0.7604562737642585</v>
      </c>
      <c r="AL73" s="8">
        <v>0.12167300380228137</v>
      </c>
      <c r="AM73" s="8">
        <v>0.04182509505703422</v>
      </c>
      <c r="AN73" s="8">
        <v>0.02661596958174905</v>
      </c>
      <c r="AO73" s="8">
        <v>0.034220532319391636</v>
      </c>
      <c r="AP73" s="8">
        <v>0.011406844106463879</v>
      </c>
      <c r="AQ73" s="8">
        <v>0</v>
      </c>
      <c r="AR73" s="8">
        <v>0</v>
      </c>
      <c r="AS73" s="8">
        <v>0</v>
      </c>
      <c r="AT73" s="8">
        <v>0.0038022813688212928</v>
      </c>
      <c r="AU73" s="42">
        <f t="shared" si="9"/>
        <v>1</v>
      </c>
    </row>
    <row r="74" spans="2:47" ht="12.75">
      <c r="B74" s="36"/>
      <c r="C74" s="36" t="s">
        <v>58</v>
      </c>
      <c r="D74" s="37" t="s">
        <v>57</v>
      </c>
      <c r="E74" s="28" t="s">
        <v>83</v>
      </c>
      <c r="F74" s="38">
        <v>0</v>
      </c>
      <c r="G74" s="38">
        <v>1</v>
      </c>
      <c r="H74" s="38">
        <v>0</v>
      </c>
      <c r="I74" s="28" t="s">
        <v>253</v>
      </c>
      <c r="J74" s="28" t="s">
        <v>128</v>
      </c>
      <c r="K74" s="6">
        <v>189</v>
      </c>
      <c r="L74" s="6">
        <v>5.291005291005291</v>
      </c>
      <c r="M74" s="6">
        <v>0.5291005291005291</v>
      </c>
      <c r="N74" s="6">
        <v>0</v>
      </c>
      <c r="O74" s="6">
        <v>1.0582010582010581</v>
      </c>
      <c r="P74" s="6">
        <v>0</v>
      </c>
      <c r="Q74" s="6">
        <v>10.582010582010582</v>
      </c>
      <c r="R74" s="6">
        <v>15.873015873015872</v>
      </c>
      <c r="S74" s="6">
        <v>0</v>
      </c>
      <c r="T74" s="6">
        <v>0.5291005291005291</v>
      </c>
      <c r="U74" s="6">
        <v>0</v>
      </c>
      <c r="V74" s="6">
        <v>0</v>
      </c>
      <c r="W74" s="6">
        <v>0</v>
      </c>
      <c r="X74" s="6">
        <v>23.28042328042328</v>
      </c>
      <c r="Y74" s="6">
        <v>40.21164021164021</v>
      </c>
      <c r="Z74" s="6">
        <v>0.5291005291005291</v>
      </c>
      <c r="AA74" s="6">
        <v>0</v>
      </c>
      <c r="AB74" s="6">
        <v>0</v>
      </c>
      <c r="AC74" s="6">
        <v>2.1164021164021163</v>
      </c>
      <c r="AD74" s="6">
        <v>0</v>
      </c>
      <c r="AE74" s="9">
        <f t="shared" si="8"/>
        <v>100</v>
      </c>
      <c r="AF74" s="29">
        <v>5.8201058201058204</v>
      </c>
      <c r="AG74" s="29">
        <v>40.54054054054054</v>
      </c>
      <c r="AH74" s="29" t="s">
        <v>69</v>
      </c>
      <c r="AI74" s="30">
        <v>0.6231063923652336</v>
      </c>
      <c r="AJ74" s="30">
        <v>0.46365003211428796</v>
      </c>
      <c r="AK74" s="8">
        <v>0.7026022304832714</v>
      </c>
      <c r="AL74" s="8">
        <v>0.07063197026022305</v>
      </c>
      <c r="AM74" s="8">
        <v>0.048327137546468404</v>
      </c>
      <c r="AN74" s="8">
        <v>0.029739776951672865</v>
      </c>
      <c r="AO74" s="8">
        <v>0.0929368029739777</v>
      </c>
      <c r="AP74" s="8">
        <v>0.048327137546468404</v>
      </c>
      <c r="AQ74" s="8">
        <v>0</v>
      </c>
      <c r="AR74" s="8">
        <v>0</v>
      </c>
      <c r="AS74" s="8">
        <v>0.007434944237918215</v>
      </c>
      <c r="AT74" s="8">
        <v>0</v>
      </c>
      <c r="AU74" s="42">
        <f t="shared" si="9"/>
        <v>1</v>
      </c>
    </row>
    <row r="75" spans="2:47" ht="12.75">
      <c r="B75" s="36"/>
      <c r="C75" s="36" t="s">
        <v>321</v>
      </c>
      <c r="D75" s="37" t="s">
        <v>55</v>
      </c>
      <c r="E75" s="28" t="s">
        <v>83</v>
      </c>
      <c r="F75" s="38">
        <v>0</v>
      </c>
      <c r="G75" s="38">
        <v>1</v>
      </c>
      <c r="H75" s="38">
        <v>0</v>
      </c>
      <c r="I75" s="28" t="s">
        <v>253</v>
      </c>
      <c r="J75" s="28" t="s">
        <v>128</v>
      </c>
      <c r="K75" s="6">
        <v>94</v>
      </c>
      <c r="L75" s="6">
        <v>5.319148936170213</v>
      </c>
      <c r="M75" s="6">
        <v>6.382978723404255</v>
      </c>
      <c r="N75" s="6">
        <v>3.1914893617021276</v>
      </c>
      <c r="O75" s="6">
        <v>0</v>
      </c>
      <c r="P75" s="6">
        <v>0</v>
      </c>
      <c r="Q75" s="6">
        <v>23.404255319148938</v>
      </c>
      <c r="R75" s="6">
        <v>38.297872340425535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7.446808510638298</v>
      </c>
      <c r="Y75" s="6">
        <v>13.829787234042554</v>
      </c>
      <c r="Z75" s="6">
        <v>2.127659574468085</v>
      </c>
      <c r="AA75" s="6">
        <v>0</v>
      </c>
      <c r="AB75" s="6">
        <v>0</v>
      </c>
      <c r="AC75" s="6">
        <v>0</v>
      </c>
      <c r="AD75" s="6">
        <v>0</v>
      </c>
      <c r="AE75" s="9">
        <f t="shared" si="8"/>
        <v>100</v>
      </c>
      <c r="AF75" s="29">
        <v>14.893617021276597</v>
      </c>
      <c r="AG75" s="29">
        <v>0</v>
      </c>
      <c r="AH75" s="29" t="s">
        <v>69</v>
      </c>
      <c r="AI75" s="30">
        <v>0.13588981651808876</v>
      </c>
      <c r="AJ75" s="30">
        <v>0.09902048645504141</v>
      </c>
      <c r="AK75" s="8">
        <v>0.254054054054054</v>
      </c>
      <c r="AL75" s="8">
        <v>0.062162162162162166</v>
      </c>
      <c r="AM75" s="8">
        <v>0.01081081081081081</v>
      </c>
      <c r="AN75" s="8">
        <v>0</v>
      </c>
      <c r="AO75" s="8">
        <v>0.02162162162162162</v>
      </c>
      <c r="AP75" s="8">
        <v>0.032432432432432434</v>
      </c>
      <c r="AQ75" s="8">
        <v>0</v>
      </c>
      <c r="AR75" s="8">
        <v>0</v>
      </c>
      <c r="AS75" s="8">
        <v>0.6189189189189189</v>
      </c>
      <c r="AT75" s="8">
        <v>0</v>
      </c>
      <c r="AU75" s="42">
        <f t="shared" si="9"/>
        <v>1</v>
      </c>
    </row>
    <row r="76" spans="2:47" ht="12.75">
      <c r="B76" s="36" t="s">
        <v>118</v>
      </c>
      <c r="C76" s="36"/>
      <c r="D76" s="37"/>
      <c r="E76" s="28"/>
      <c r="F76" s="39"/>
      <c r="G76" s="39"/>
      <c r="H76" s="39"/>
      <c r="I76" s="28"/>
      <c r="J76" s="2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9"/>
      <c r="AF76" s="29"/>
      <c r="AG76" s="29"/>
      <c r="AH76" s="29"/>
      <c r="AI76" s="30"/>
      <c r="AJ76" s="30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42"/>
    </row>
    <row r="77" spans="2:47" ht="12.75">
      <c r="B77" s="36"/>
      <c r="C77" s="36" t="s">
        <v>98</v>
      </c>
      <c r="D77" s="37" t="s">
        <v>99</v>
      </c>
      <c r="E77" s="28" t="s">
        <v>252</v>
      </c>
      <c r="F77" s="40" t="s">
        <v>69</v>
      </c>
      <c r="G77" s="40" t="s">
        <v>69</v>
      </c>
      <c r="H77" s="40" t="s">
        <v>69</v>
      </c>
      <c r="I77" s="28" t="s">
        <v>255</v>
      </c>
      <c r="J77" s="28" t="s">
        <v>227</v>
      </c>
      <c r="K77" s="6">
        <v>175</v>
      </c>
      <c r="L77" s="6">
        <v>4.571428571428571</v>
      </c>
      <c r="M77" s="6">
        <v>0</v>
      </c>
      <c r="N77" s="6">
        <v>0.5714285714285714</v>
      </c>
      <c r="O77" s="6">
        <v>0</v>
      </c>
      <c r="P77" s="6">
        <v>0</v>
      </c>
      <c r="Q77" s="6">
        <v>53.714285714285715</v>
      </c>
      <c r="R77" s="6">
        <v>24.571428571428573</v>
      </c>
      <c r="S77" s="6">
        <v>0</v>
      </c>
      <c r="T77" s="6">
        <v>0.5714285714285714</v>
      </c>
      <c r="U77" s="6">
        <v>0</v>
      </c>
      <c r="V77" s="6">
        <v>0</v>
      </c>
      <c r="W77" s="6">
        <v>0</v>
      </c>
      <c r="X77" s="6">
        <v>7.428571428571429</v>
      </c>
      <c r="Y77" s="6">
        <v>5.714285714285714</v>
      </c>
      <c r="Z77" s="6">
        <v>1.7142857142857144</v>
      </c>
      <c r="AA77" s="6">
        <v>0</v>
      </c>
      <c r="AB77" s="6">
        <v>0</v>
      </c>
      <c r="AC77" s="6">
        <v>0.5714285714285714</v>
      </c>
      <c r="AD77" s="6">
        <v>0.5714285714285714</v>
      </c>
      <c r="AE77" s="9">
        <f aca="true" t="shared" si="10" ref="AE77:AE83">SUM(L77:AD77)</f>
        <v>99.99999999999999</v>
      </c>
      <c r="AF77" s="29">
        <v>5.142857142857142</v>
      </c>
      <c r="AG77" s="29">
        <v>58.33333333333333</v>
      </c>
      <c r="AH77" s="29" t="s">
        <v>69</v>
      </c>
      <c r="AI77" s="30">
        <v>0.046100754296151236</v>
      </c>
      <c r="AJ77" s="30">
        <v>0.0329291102115366</v>
      </c>
      <c r="AK77" s="8">
        <v>0.26595744680851063</v>
      </c>
      <c r="AL77" s="8">
        <v>0.08358662613981763</v>
      </c>
      <c r="AM77" s="8">
        <v>0.022796352583586626</v>
      </c>
      <c r="AN77" s="8">
        <v>0</v>
      </c>
      <c r="AO77" s="8">
        <v>0</v>
      </c>
      <c r="AP77" s="8">
        <v>0</v>
      </c>
      <c r="AQ77" s="8">
        <v>0.001519756838905775</v>
      </c>
      <c r="AR77" s="8">
        <v>0</v>
      </c>
      <c r="AS77" s="8">
        <v>0.6246200607902735</v>
      </c>
      <c r="AT77" s="8">
        <v>0.001519756838905775</v>
      </c>
      <c r="AU77" s="42">
        <f aca="true" t="shared" si="11" ref="AU77:AU83">SUM(AK77:AT77)</f>
        <v>1</v>
      </c>
    </row>
    <row r="78" spans="2:47" ht="12.75">
      <c r="B78" s="36"/>
      <c r="C78" s="36" t="s">
        <v>100</v>
      </c>
      <c r="D78" s="37" t="s">
        <v>101</v>
      </c>
      <c r="E78" s="28" t="s">
        <v>252</v>
      </c>
      <c r="F78" s="40" t="s">
        <v>69</v>
      </c>
      <c r="G78" s="40" t="s">
        <v>69</v>
      </c>
      <c r="H78" s="40" t="s">
        <v>69</v>
      </c>
      <c r="I78" s="28" t="s">
        <v>255</v>
      </c>
      <c r="J78" s="28" t="s">
        <v>227</v>
      </c>
      <c r="K78" s="6">
        <v>204</v>
      </c>
      <c r="L78" s="6">
        <v>1.9607843137254901</v>
      </c>
      <c r="M78" s="6">
        <v>0.9803921568627451</v>
      </c>
      <c r="N78" s="6">
        <v>0.9803921568627451</v>
      </c>
      <c r="O78" s="6">
        <v>0</v>
      </c>
      <c r="P78" s="6">
        <v>0</v>
      </c>
      <c r="Q78" s="6">
        <v>67.15686274509804</v>
      </c>
      <c r="R78" s="6">
        <v>17.647058823529413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6.372549019607843</v>
      </c>
      <c r="Y78" s="6">
        <v>3.4313725490196076</v>
      </c>
      <c r="Z78" s="6">
        <v>0.9803921568627451</v>
      </c>
      <c r="AA78" s="6">
        <v>0</v>
      </c>
      <c r="AB78" s="6">
        <v>0</v>
      </c>
      <c r="AC78" s="6">
        <v>0.49019607843137253</v>
      </c>
      <c r="AD78" s="6">
        <v>0</v>
      </c>
      <c r="AE78" s="9">
        <f t="shared" si="10"/>
        <v>100</v>
      </c>
      <c r="AF78" s="29">
        <v>3.9215686274509802</v>
      </c>
      <c r="AG78" s="29">
        <v>71.7948717948718</v>
      </c>
      <c r="AH78" s="29" t="s">
        <v>69</v>
      </c>
      <c r="AI78" s="30">
        <v>1.1718544657575607</v>
      </c>
      <c r="AJ78" s="30">
        <v>0.5774355338515517</v>
      </c>
      <c r="AK78" s="8">
        <v>0.4154786150712831</v>
      </c>
      <c r="AL78" s="8">
        <v>0.04684317718940936</v>
      </c>
      <c r="AM78" s="8">
        <v>0.38085539714867617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0.15682281059063136</v>
      </c>
      <c r="AT78" s="8">
        <v>0</v>
      </c>
      <c r="AU78" s="42">
        <f t="shared" si="11"/>
        <v>1</v>
      </c>
    </row>
    <row r="79" spans="2:47" ht="12.75">
      <c r="B79" s="36"/>
      <c r="C79" s="36" t="s">
        <v>102</v>
      </c>
      <c r="D79" s="37" t="s">
        <v>103</v>
      </c>
      <c r="E79" s="28" t="s">
        <v>252</v>
      </c>
      <c r="F79" s="40" t="s">
        <v>69</v>
      </c>
      <c r="G79" s="40" t="s">
        <v>69</v>
      </c>
      <c r="H79" s="40" t="s">
        <v>69</v>
      </c>
      <c r="I79" s="28" t="s">
        <v>255</v>
      </c>
      <c r="J79" s="28" t="s">
        <v>227</v>
      </c>
      <c r="K79" s="6">
        <v>268</v>
      </c>
      <c r="L79" s="6">
        <v>0.3731343283582089</v>
      </c>
      <c r="M79" s="6">
        <v>0.3731343283582089</v>
      </c>
      <c r="N79" s="6">
        <v>0.3731343283582089</v>
      </c>
      <c r="O79" s="6">
        <v>1.4925373134328357</v>
      </c>
      <c r="P79" s="6">
        <v>0</v>
      </c>
      <c r="Q79" s="6">
        <v>42.16417910447761</v>
      </c>
      <c r="R79" s="6">
        <v>11.194029850746269</v>
      </c>
      <c r="S79" s="6">
        <v>0.7462686567164178</v>
      </c>
      <c r="T79" s="6">
        <v>0.7462686567164178</v>
      </c>
      <c r="U79" s="6">
        <v>0</v>
      </c>
      <c r="V79" s="6">
        <v>0</v>
      </c>
      <c r="W79" s="6">
        <v>0</v>
      </c>
      <c r="X79" s="6">
        <v>19.776119402985074</v>
      </c>
      <c r="Y79" s="6">
        <v>16.044776119402982</v>
      </c>
      <c r="Z79" s="6">
        <v>3.3582089552238807</v>
      </c>
      <c r="AA79" s="6">
        <v>0.7462686567164178</v>
      </c>
      <c r="AB79" s="6">
        <v>0</v>
      </c>
      <c r="AC79" s="6">
        <v>2.6119402985074625</v>
      </c>
      <c r="AD79" s="6">
        <v>0</v>
      </c>
      <c r="AE79" s="9">
        <f t="shared" si="10"/>
        <v>100.00000000000001</v>
      </c>
      <c r="AF79" s="29">
        <v>1.1194029850746268</v>
      </c>
      <c r="AG79" s="29">
        <v>69.62962962962962</v>
      </c>
      <c r="AH79" s="29">
        <v>25</v>
      </c>
      <c r="AI79" s="30">
        <v>0.6558127914723518</v>
      </c>
      <c r="AJ79" s="30">
        <v>0.5579613590939374</v>
      </c>
      <c r="AK79" s="8">
        <v>0.8481012658227848</v>
      </c>
      <c r="AL79" s="8">
        <v>0.0759493670886076</v>
      </c>
      <c r="AM79" s="8">
        <v>0.07278481012658228</v>
      </c>
      <c r="AN79" s="8">
        <v>0</v>
      </c>
      <c r="AO79" s="8">
        <v>0</v>
      </c>
      <c r="AP79" s="8">
        <v>0</v>
      </c>
      <c r="AQ79" s="8">
        <v>0.0031645569620253164</v>
      </c>
      <c r="AR79" s="8">
        <v>0</v>
      </c>
      <c r="AS79" s="8">
        <v>0</v>
      </c>
      <c r="AT79" s="8">
        <v>0</v>
      </c>
      <c r="AU79" s="42">
        <f t="shared" si="11"/>
        <v>1</v>
      </c>
    </row>
    <row r="80" spans="2:47" ht="12.75">
      <c r="B80" s="36"/>
      <c r="C80" s="36" t="s">
        <v>104</v>
      </c>
      <c r="D80" s="37" t="s">
        <v>105</v>
      </c>
      <c r="E80" s="28" t="s">
        <v>252</v>
      </c>
      <c r="F80" s="40" t="s">
        <v>69</v>
      </c>
      <c r="G80" s="40" t="s">
        <v>69</v>
      </c>
      <c r="H80" s="40" t="s">
        <v>69</v>
      </c>
      <c r="I80" s="28" t="s">
        <v>255</v>
      </c>
      <c r="J80" s="28" t="s">
        <v>227</v>
      </c>
      <c r="K80" s="6">
        <v>261</v>
      </c>
      <c r="L80" s="6">
        <v>1.9157088122605364</v>
      </c>
      <c r="M80" s="6">
        <v>0.7662835249042145</v>
      </c>
      <c r="N80" s="6">
        <v>0</v>
      </c>
      <c r="O80" s="6">
        <v>0.38314176245210724</v>
      </c>
      <c r="P80" s="6">
        <v>0.38314176245210724</v>
      </c>
      <c r="Q80" s="6">
        <v>37.16475095785441</v>
      </c>
      <c r="R80" s="6">
        <v>22.988505747126435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16.091954022988507</v>
      </c>
      <c r="Y80" s="6">
        <v>14.176245210727966</v>
      </c>
      <c r="Z80" s="6">
        <v>5.363984674329502</v>
      </c>
      <c r="AA80" s="6">
        <v>0.38314176245210724</v>
      </c>
      <c r="AB80" s="6">
        <v>0</v>
      </c>
      <c r="AC80" s="6">
        <v>0.38314176245210724</v>
      </c>
      <c r="AD80" s="6">
        <v>0</v>
      </c>
      <c r="AE80" s="9">
        <f t="shared" si="10"/>
        <v>100.00000000000001</v>
      </c>
      <c r="AF80" s="29">
        <v>2.681992337164751</v>
      </c>
      <c r="AG80" s="29">
        <v>66.66666666666666</v>
      </c>
      <c r="AH80" s="29" t="s">
        <v>69</v>
      </c>
      <c r="AI80" s="30">
        <v>0.5301948396456323</v>
      </c>
      <c r="AJ80" s="30">
        <v>0.3632043389698426</v>
      </c>
      <c r="AK80" s="8">
        <v>0.6814621409921671</v>
      </c>
      <c r="AL80" s="8">
        <v>0.21148825065274152</v>
      </c>
      <c r="AM80" s="8">
        <v>0.10182767624020887</v>
      </c>
      <c r="AN80" s="8">
        <v>0</v>
      </c>
      <c r="AO80" s="8">
        <v>0</v>
      </c>
      <c r="AP80" s="8">
        <v>0</v>
      </c>
      <c r="AQ80" s="8">
        <v>0</v>
      </c>
      <c r="AR80" s="8">
        <v>0</v>
      </c>
      <c r="AS80" s="8">
        <v>0</v>
      </c>
      <c r="AT80" s="8">
        <v>0.005221932114882507</v>
      </c>
      <c r="AU80" s="42">
        <f t="shared" si="11"/>
        <v>1</v>
      </c>
    </row>
    <row r="81" spans="2:47" ht="12.75">
      <c r="B81" s="36"/>
      <c r="C81" s="36" t="s">
        <v>106</v>
      </c>
      <c r="D81" s="37" t="s">
        <v>107</v>
      </c>
      <c r="E81" s="28" t="s">
        <v>252</v>
      </c>
      <c r="F81" s="40" t="s">
        <v>69</v>
      </c>
      <c r="G81" s="40" t="s">
        <v>69</v>
      </c>
      <c r="H81" s="40" t="s">
        <v>69</v>
      </c>
      <c r="I81" s="28" t="s">
        <v>255</v>
      </c>
      <c r="J81" s="28" t="s">
        <v>227</v>
      </c>
      <c r="K81" s="6">
        <v>206</v>
      </c>
      <c r="L81" s="6">
        <v>2.912621359223301</v>
      </c>
      <c r="M81" s="6">
        <v>0.9708737864077669</v>
      </c>
      <c r="N81" s="6">
        <v>1.4563106796116505</v>
      </c>
      <c r="O81" s="6">
        <v>0</v>
      </c>
      <c r="P81" s="6">
        <v>0</v>
      </c>
      <c r="Q81" s="6">
        <v>39.32038834951456</v>
      </c>
      <c r="R81" s="6">
        <v>16.019417475728158</v>
      </c>
      <c r="S81" s="6">
        <v>0</v>
      </c>
      <c r="T81" s="6">
        <v>1.4563106796116505</v>
      </c>
      <c r="U81" s="6">
        <v>0</v>
      </c>
      <c r="V81" s="6">
        <v>0</v>
      </c>
      <c r="W81" s="6">
        <v>0</v>
      </c>
      <c r="X81" s="6">
        <v>23.300970873786405</v>
      </c>
      <c r="Y81" s="6">
        <v>6.796116504854369</v>
      </c>
      <c r="Z81" s="6">
        <v>3.3980582524271843</v>
      </c>
      <c r="AA81" s="6">
        <v>0.48543689320388345</v>
      </c>
      <c r="AB81" s="6">
        <v>0</v>
      </c>
      <c r="AC81" s="6">
        <v>3.8834951456310676</v>
      </c>
      <c r="AD81" s="6">
        <v>0</v>
      </c>
      <c r="AE81" s="9">
        <f t="shared" si="10"/>
        <v>100.00000000000001</v>
      </c>
      <c r="AF81" s="29">
        <v>5.339805825242719</v>
      </c>
      <c r="AG81" s="29">
        <v>69.23076923076923</v>
      </c>
      <c r="AH81" s="29">
        <v>50</v>
      </c>
      <c r="AI81" s="30">
        <v>0.11621227519773765</v>
      </c>
      <c r="AJ81" s="30">
        <v>0.09102558437541429</v>
      </c>
      <c r="AK81" s="8">
        <v>0.7773584905660378</v>
      </c>
      <c r="AL81" s="8">
        <v>0.17358490566037735</v>
      </c>
      <c r="AM81" s="8">
        <v>0.04150943396226415</v>
      </c>
      <c r="AN81" s="8">
        <v>0</v>
      </c>
      <c r="AO81" s="8">
        <v>0</v>
      </c>
      <c r="AP81" s="8">
        <v>0</v>
      </c>
      <c r="AQ81" s="8">
        <v>0.0037735849056603774</v>
      </c>
      <c r="AR81" s="8">
        <v>0</v>
      </c>
      <c r="AS81" s="8">
        <v>0</v>
      </c>
      <c r="AT81" s="8">
        <v>0.0037735849056603774</v>
      </c>
      <c r="AU81" s="42">
        <f t="shared" si="11"/>
        <v>1</v>
      </c>
    </row>
    <row r="82" spans="2:47" ht="12.75">
      <c r="B82" s="36"/>
      <c r="C82" s="36" t="s">
        <v>108</v>
      </c>
      <c r="D82" s="37" t="s">
        <v>109</v>
      </c>
      <c r="E82" s="28" t="s">
        <v>252</v>
      </c>
      <c r="F82" s="40" t="s">
        <v>69</v>
      </c>
      <c r="G82" s="40" t="s">
        <v>69</v>
      </c>
      <c r="H82" s="40" t="s">
        <v>69</v>
      </c>
      <c r="I82" s="28" t="s">
        <v>255</v>
      </c>
      <c r="J82" s="28" t="s">
        <v>227</v>
      </c>
      <c r="K82" s="6">
        <v>229</v>
      </c>
      <c r="L82" s="6">
        <v>1.7467248908296942</v>
      </c>
      <c r="M82" s="6">
        <v>0.8733624454148471</v>
      </c>
      <c r="N82" s="6">
        <v>0</v>
      </c>
      <c r="O82" s="6">
        <v>0</v>
      </c>
      <c r="P82" s="6">
        <v>0.43668122270742354</v>
      </c>
      <c r="Q82" s="6">
        <v>46.724890829694324</v>
      </c>
      <c r="R82" s="6">
        <v>19.65065502183406</v>
      </c>
      <c r="S82" s="6">
        <v>0</v>
      </c>
      <c r="T82" s="6">
        <v>0</v>
      </c>
      <c r="U82" s="6">
        <v>0</v>
      </c>
      <c r="V82" s="6">
        <v>0.8733624454148471</v>
      </c>
      <c r="W82" s="6">
        <v>0</v>
      </c>
      <c r="X82" s="6">
        <v>21.39737991266376</v>
      </c>
      <c r="Y82" s="6">
        <v>5.240174672489083</v>
      </c>
      <c r="Z82" s="6">
        <v>1.7467248908296942</v>
      </c>
      <c r="AA82" s="6">
        <v>0</v>
      </c>
      <c r="AB82" s="6">
        <v>0</v>
      </c>
      <c r="AC82" s="6">
        <v>0.8733624454148471</v>
      </c>
      <c r="AD82" s="6">
        <v>0.43668122270742354</v>
      </c>
      <c r="AE82" s="9">
        <f t="shared" si="10"/>
        <v>99.99999999999999</v>
      </c>
      <c r="AF82" s="29">
        <v>2.6200873362445414</v>
      </c>
      <c r="AG82" s="29">
        <v>64.44444444444444</v>
      </c>
      <c r="AH82" s="29" t="s">
        <v>69</v>
      </c>
      <c r="AI82" s="30">
        <v>0.5981543521378505</v>
      </c>
      <c r="AJ82" s="30">
        <v>0.4052584220105555</v>
      </c>
      <c r="AK82" s="8">
        <v>0.6487252124645893</v>
      </c>
      <c r="AL82" s="8">
        <v>0.18696883852691218</v>
      </c>
      <c r="AM82" s="8">
        <v>0.1218130311614731</v>
      </c>
      <c r="AN82" s="8">
        <v>0</v>
      </c>
      <c r="AO82" s="8">
        <v>0</v>
      </c>
      <c r="AP82" s="8">
        <v>0</v>
      </c>
      <c r="AQ82" s="8">
        <v>0.0028328611898017</v>
      </c>
      <c r="AR82" s="8">
        <v>0</v>
      </c>
      <c r="AS82" s="8">
        <v>0.039660056657223795</v>
      </c>
      <c r="AT82" s="8">
        <v>0</v>
      </c>
      <c r="AU82" s="42">
        <f t="shared" si="11"/>
        <v>1</v>
      </c>
    </row>
    <row r="83" spans="2:47" ht="12.75">
      <c r="B83" s="36"/>
      <c r="C83" s="36" t="s">
        <v>320</v>
      </c>
      <c r="D83" s="37" t="s">
        <v>110</v>
      </c>
      <c r="E83" s="28" t="s">
        <v>252</v>
      </c>
      <c r="F83" s="40" t="s">
        <v>69</v>
      </c>
      <c r="G83" s="40" t="s">
        <v>69</v>
      </c>
      <c r="H83" s="40" t="s">
        <v>69</v>
      </c>
      <c r="I83" s="28" t="s">
        <v>255</v>
      </c>
      <c r="J83" s="28" t="s">
        <v>227</v>
      </c>
      <c r="K83" s="6">
        <v>270</v>
      </c>
      <c r="L83" s="6">
        <v>1.4814814814814816</v>
      </c>
      <c r="M83" s="6">
        <v>1.1111111111111112</v>
      </c>
      <c r="N83" s="6">
        <v>0.3703703703703704</v>
      </c>
      <c r="O83" s="6">
        <v>1.1111111111111112</v>
      </c>
      <c r="P83" s="6">
        <v>0</v>
      </c>
      <c r="Q83" s="6">
        <v>31.111111111111107</v>
      </c>
      <c r="R83" s="6">
        <v>1.8518518518518516</v>
      </c>
      <c r="S83" s="6">
        <v>0</v>
      </c>
      <c r="T83" s="6">
        <v>0.3703703703703704</v>
      </c>
      <c r="U83" s="6">
        <v>0</v>
      </c>
      <c r="V83" s="6">
        <v>0</v>
      </c>
      <c r="W83" s="6">
        <v>0</v>
      </c>
      <c r="X83" s="6">
        <v>29.629629629629626</v>
      </c>
      <c r="Y83" s="6">
        <v>15.555555555555555</v>
      </c>
      <c r="Z83" s="6">
        <v>15.185185185185185</v>
      </c>
      <c r="AA83" s="6">
        <v>1.4814814814814816</v>
      </c>
      <c r="AB83" s="6">
        <v>0</v>
      </c>
      <c r="AC83" s="6">
        <v>0.7407407407407408</v>
      </c>
      <c r="AD83" s="6">
        <v>0</v>
      </c>
      <c r="AE83" s="9">
        <f t="shared" si="10"/>
        <v>100.00000000000001</v>
      </c>
      <c r="AF83" s="29">
        <v>2.962962962962963</v>
      </c>
      <c r="AG83" s="29">
        <v>64.64646464646465</v>
      </c>
      <c r="AH83" s="29" t="s">
        <v>69</v>
      </c>
      <c r="AI83" s="30">
        <v>0.8873047171242228</v>
      </c>
      <c r="AJ83" s="30">
        <v>0.700503724045439</v>
      </c>
      <c r="AK83" s="8">
        <v>0.7780979827089337</v>
      </c>
      <c r="AL83" s="8">
        <v>0.06340057636887607</v>
      </c>
      <c r="AM83" s="8">
        <v>0.14409221902017288</v>
      </c>
      <c r="AN83" s="8">
        <v>0</v>
      </c>
      <c r="AO83" s="8">
        <v>0</v>
      </c>
      <c r="AP83" s="8">
        <v>0</v>
      </c>
      <c r="AQ83" s="8">
        <v>0</v>
      </c>
      <c r="AR83" s="8">
        <v>0</v>
      </c>
      <c r="AS83" s="8">
        <v>0.005763688760806916</v>
      </c>
      <c r="AT83" s="8">
        <v>0.008645533141210375</v>
      </c>
      <c r="AU83" s="42">
        <f t="shared" si="11"/>
        <v>1</v>
      </c>
    </row>
    <row r="84" spans="2:47" ht="12.75">
      <c r="B84" s="21" t="s">
        <v>312</v>
      </c>
      <c r="C84" s="36"/>
      <c r="D84" s="37"/>
      <c r="E84" s="28"/>
      <c r="F84" s="40"/>
      <c r="G84" s="40"/>
      <c r="H84" s="40"/>
      <c r="I84" s="28"/>
      <c r="J84" s="2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9"/>
      <c r="AF84" s="29"/>
      <c r="AG84" s="29"/>
      <c r="AH84" s="29"/>
      <c r="AI84" s="30"/>
      <c r="AJ84" s="30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42"/>
    </row>
    <row r="85" spans="2:47" ht="12.75">
      <c r="B85" s="12" t="s">
        <v>118</v>
      </c>
      <c r="C85" s="36"/>
      <c r="D85" s="37"/>
      <c r="E85" s="28"/>
      <c r="F85" s="40"/>
      <c r="G85" s="40"/>
      <c r="H85" s="40"/>
      <c r="I85" s="28"/>
      <c r="J85" s="2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9"/>
      <c r="AF85" s="29"/>
      <c r="AG85" s="29"/>
      <c r="AH85" s="29"/>
      <c r="AI85" s="30"/>
      <c r="AJ85" s="30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42"/>
    </row>
    <row r="86" spans="2:47" ht="12.75">
      <c r="B86" s="12"/>
      <c r="C86" s="36" t="s">
        <v>301</v>
      </c>
      <c r="D86" s="37" t="s">
        <v>97</v>
      </c>
      <c r="E86" s="28" t="s">
        <v>126</v>
      </c>
      <c r="F86" s="40">
        <v>0</v>
      </c>
      <c r="G86" s="40">
        <v>0</v>
      </c>
      <c r="H86" s="40">
        <v>0</v>
      </c>
      <c r="I86" s="28" t="s">
        <v>254</v>
      </c>
      <c r="J86" s="28" t="s">
        <v>196</v>
      </c>
      <c r="K86" s="6">
        <v>238</v>
      </c>
      <c r="L86" s="6">
        <v>2.941176470588235</v>
      </c>
      <c r="M86" s="6">
        <v>1.2605042016806722</v>
      </c>
      <c r="N86" s="6">
        <v>0.42016806722689076</v>
      </c>
      <c r="O86" s="6">
        <v>0</v>
      </c>
      <c r="P86" s="6">
        <v>0</v>
      </c>
      <c r="Q86" s="6">
        <v>40.33613445378151</v>
      </c>
      <c r="R86" s="6">
        <v>12.184873949579831</v>
      </c>
      <c r="S86" s="6">
        <v>0</v>
      </c>
      <c r="T86" s="6">
        <v>0.42016806722689076</v>
      </c>
      <c r="U86" s="6">
        <v>0</v>
      </c>
      <c r="V86" s="6">
        <v>0</v>
      </c>
      <c r="W86" s="6">
        <v>0</v>
      </c>
      <c r="X86" s="6">
        <v>14.285714285714288</v>
      </c>
      <c r="Y86" s="6">
        <v>18.48739495798319</v>
      </c>
      <c r="Z86" s="6">
        <v>7.563025210084033</v>
      </c>
      <c r="AA86" s="6">
        <v>0</v>
      </c>
      <c r="AB86" s="6">
        <v>0</v>
      </c>
      <c r="AC86" s="6">
        <v>2.100840336134454</v>
      </c>
      <c r="AD86" s="6">
        <v>0</v>
      </c>
      <c r="AE86" s="9">
        <f>SUM(L86:AD86)</f>
        <v>100</v>
      </c>
      <c r="AF86" s="29">
        <v>4.621848739495798</v>
      </c>
      <c r="AG86" s="29">
        <v>14.583333333333332</v>
      </c>
      <c r="AH86" s="29" t="s">
        <v>69</v>
      </c>
      <c r="AI86" s="30">
        <v>1.7667155761733</v>
      </c>
      <c r="AJ86" s="30">
        <v>1.5125118961483648</v>
      </c>
      <c r="AK86" s="8">
        <v>0.625</v>
      </c>
      <c r="AL86" s="8">
        <v>0.23124999999999998</v>
      </c>
      <c r="AM86" s="8">
        <v>0.14062499999999997</v>
      </c>
      <c r="AN86" s="8">
        <v>0</v>
      </c>
      <c r="AO86" s="8">
        <v>0</v>
      </c>
      <c r="AP86" s="8">
        <v>0</v>
      </c>
      <c r="AQ86" s="8">
        <v>0</v>
      </c>
      <c r="AR86" s="8">
        <v>0</v>
      </c>
      <c r="AS86" s="8">
        <v>0</v>
      </c>
      <c r="AT86" s="8">
        <v>0.003125</v>
      </c>
      <c r="AU86" s="42">
        <f>SUM(AK86:AT86)</f>
        <v>1</v>
      </c>
    </row>
    <row r="87" spans="2:47" ht="12.75">
      <c r="B87" s="12"/>
      <c r="C87" s="36" t="s">
        <v>95</v>
      </c>
      <c r="D87" s="37" t="s">
        <v>96</v>
      </c>
      <c r="E87" s="28" t="s">
        <v>126</v>
      </c>
      <c r="F87" s="40">
        <v>0</v>
      </c>
      <c r="G87" s="40">
        <v>0</v>
      </c>
      <c r="H87" s="40">
        <v>0</v>
      </c>
      <c r="I87" s="28" t="s">
        <v>254</v>
      </c>
      <c r="J87" s="28" t="s">
        <v>196</v>
      </c>
      <c r="K87" s="6">
        <v>206</v>
      </c>
      <c r="L87" s="6">
        <v>3.8834951456310676</v>
      </c>
      <c r="M87" s="6">
        <v>1.9417475728155338</v>
      </c>
      <c r="N87" s="6">
        <v>1.9417475728155338</v>
      </c>
      <c r="O87" s="6">
        <v>0.48543689320388345</v>
      </c>
      <c r="P87" s="6">
        <v>1.4563106796116505</v>
      </c>
      <c r="Q87" s="6">
        <v>41.262135922330096</v>
      </c>
      <c r="R87" s="6">
        <v>8.737864077669903</v>
      </c>
      <c r="S87" s="6">
        <v>0</v>
      </c>
      <c r="T87" s="6">
        <v>0.48543689320388345</v>
      </c>
      <c r="U87" s="6">
        <v>0</v>
      </c>
      <c r="V87" s="6">
        <v>0</v>
      </c>
      <c r="W87" s="6">
        <v>0</v>
      </c>
      <c r="X87" s="6">
        <v>27.184466019417478</v>
      </c>
      <c r="Y87" s="6">
        <v>5.825242718446602</v>
      </c>
      <c r="Z87" s="6">
        <v>2.912621359223301</v>
      </c>
      <c r="AA87" s="6">
        <v>1.9417475728155338</v>
      </c>
      <c r="AB87" s="6">
        <v>0.48543689320388345</v>
      </c>
      <c r="AC87" s="6">
        <v>1.4563106796116505</v>
      </c>
      <c r="AD87" s="6">
        <v>0</v>
      </c>
      <c r="AE87" s="9">
        <f>SUM(L87:AD87)</f>
        <v>99.99999999999999</v>
      </c>
      <c r="AF87" s="29">
        <v>7.766990291262135</v>
      </c>
      <c r="AG87" s="29">
        <v>20.12578616352201</v>
      </c>
      <c r="AH87" s="29" t="s">
        <v>69</v>
      </c>
      <c r="AI87" s="30">
        <v>0.7735963057269862</v>
      </c>
      <c r="AJ87" s="30">
        <v>0.6667817530533856</v>
      </c>
      <c r="AK87" s="8">
        <v>0.625</v>
      </c>
      <c r="AL87" s="8">
        <v>0.23124999999999998</v>
      </c>
      <c r="AM87" s="8">
        <v>0.14062499999999997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0.003125</v>
      </c>
      <c r="AU87" s="42">
        <f>SUM(AK87:AT87)</f>
        <v>1</v>
      </c>
    </row>
    <row r="88" spans="2:47" ht="12.75">
      <c r="B88" s="36"/>
      <c r="C88" s="36" t="s">
        <v>122</v>
      </c>
      <c r="D88" s="37" t="s">
        <v>70</v>
      </c>
      <c r="E88" s="28" t="s">
        <v>252</v>
      </c>
      <c r="F88" s="40" t="s">
        <v>69</v>
      </c>
      <c r="G88" s="40" t="s">
        <v>69</v>
      </c>
      <c r="H88" s="40" t="s">
        <v>69</v>
      </c>
      <c r="I88" s="28" t="s">
        <v>255</v>
      </c>
      <c r="J88" s="28" t="s">
        <v>227</v>
      </c>
      <c r="K88" s="6">
        <v>204</v>
      </c>
      <c r="L88" s="6">
        <v>0</v>
      </c>
      <c r="M88" s="6">
        <v>0.9803921568627451</v>
      </c>
      <c r="N88" s="6">
        <v>0.49019607843137253</v>
      </c>
      <c r="O88" s="6">
        <v>0</v>
      </c>
      <c r="P88" s="6">
        <v>0</v>
      </c>
      <c r="Q88" s="6">
        <v>47.54901960784313</v>
      </c>
      <c r="R88" s="6">
        <v>13.725490196078432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25.49019607843137</v>
      </c>
      <c r="Y88" s="6">
        <v>6.372549019607844</v>
      </c>
      <c r="Z88" s="6">
        <v>3.9215686274509802</v>
      </c>
      <c r="AA88" s="6">
        <v>0.49019607843137253</v>
      </c>
      <c r="AB88" s="6">
        <v>0.49019607843137253</v>
      </c>
      <c r="AC88" s="6">
        <v>0.49019607843137253</v>
      </c>
      <c r="AD88" s="6">
        <v>0</v>
      </c>
      <c r="AE88" s="9">
        <f>SUM(L88:AD88)</f>
        <v>99.99999999999997</v>
      </c>
      <c r="AF88" s="29">
        <v>1.4705882352941175</v>
      </c>
      <c r="AG88" s="29">
        <v>61.702127659574465</v>
      </c>
      <c r="AH88" s="29" t="s">
        <v>69</v>
      </c>
      <c r="AI88" s="30">
        <v>0.4458070135731089</v>
      </c>
      <c r="AJ88" s="30">
        <v>0.3497870414189008</v>
      </c>
      <c r="AK88" s="8">
        <v>0.7786259541984732</v>
      </c>
      <c r="AL88" s="8">
        <v>0.14885496183206107</v>
      </c>
      <c r="AM88" s="8">
        <v>0.0648854961832061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0</v>
      </c>
      <c r="AT88" s="8">
        <v>0.007633587786259542</v>
      </c>
      <c r="AU88" s="42">
        <f>SUM(AK88:AT88)</f>
        <v>0.9999999999999999</v>
      </c>
    </row>
    <row r="89" spans="2:47" ht="12.75">
      <c r="B89" s="12" t="s">
        <v>306</v>
      </c>
      <c r="C89" s="36"/>
      <c r="D89" s="37"/>
      <c r="E89" s="28"/>
      <c r="F89" s="40"/>
      <c r="G89" s="40"/>
      <c r="H89" s="40"/>
      <c r="I89" s="28"/>
      <c r="J89" s="2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9"/>
      <c r="AF89" s="29"/>
      <c r="AG89" s="29"/>
      <c r="AH89" s="29"/>
      <c r="AI89" s="30"/>
      <c r="AJ89" s="30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42"/>
    </row>
    <row r="90" spans="2:47" ht="12.75">
      <c r="B90" s="12"/>
      <c r="C90" s="36" t="s">
        <v>300</v>
      </c>
      <c r="D90" s="37" t="s">
        <v>94</v>
      </c>
      <c r="E90" s="28" t="s">
        <v>126</v>
      </c>
      <c r="F90" s="40">
        <v>0</v>
      </c>
      <c r="G90" s="40">
        <v>0</v>
      </c>
      <c r="H90" s="40">
        <v>0</v>
      </c>
      <c r="I90" s="28" t="s">
        <v>254</v>
      </c>
      <c r="J90" s="28" t="s">
        <v>196</v>
      </c>
      <c r="K90" s="6">
        <v>206</v>
      </c>
      <c r="L90" s="6">
        <v>0.9708737864077669</v>
      </c>
      <c r="M90" s="6">
        <v>0.48543689320388345</v>
      </c>
      <c r="N90" s="6">
        <v>0</v>
      </c>
      <c r="O90" s="6">
        <v>0.48543689320388345</v>
      </c>
      <c r="P90" s="6">
        <v>0</v>
      </c>
      <c r="Q90" s="6">
        <v>39.32038834951456</v>
      </c>
      <c r="R90" s="6">
        <v>8.25242718446602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17.96116504854369</v>
      </c>
      <c r="Y90" s="6">
        <v>9.223300970873785</v>
      </c>
      <c r="Z90" s="6">
        <v>21.844660194174757</v>
      </c>
      <c r="AA90" s="6">
        <v>0</v>
      </c>
      <c r="AB90" s="6">
        <v>0.9708737864077669</v>
      </c>
      <c r="AC90" s="6">
        <v>0.48543689320388345</v>
      </c>
      <c r="AD90" s="6">
        <v>0</v>
      </c>
      <c r="AE90" s="9">
        <f>SUM(L90:AD90)</f>
        <v>100</v>
      </c>
      <c r="AF90" s="29">
        <v>1.4563106796116503</v>
      </c>
      <c r="AG90" s="29">
        <v>14.414414414414411</v>
      </c>
      <c r="AH90" s="29" t="s">
        <v>69</v>
      </c>
      <c r="AI90" s="30">
        <v>1.0256377889142756</v>
      </c>
      <c r="AJ90" s="30">
        <v>0.9560243643273338</v>
      </c>
      <c r="AK90" s="8">
        <v>0.625</v>
      </c>
      <c r="AL90" s="8">
        <v>0.23124999999999998</v>
      </c>
      <c r="AM90" s="8">
        <v>0.14062499999999997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0.003125</v>
      </c>
      <c r="AU90" s="42">
        <f>SUM(AK90:AT90)</f>
        <v>1</v>
      </c>
    </row>
    <row r="91" spans="2:47" ht="12.75">
      <c r="B91" s="12"/>
      <c r="C91" s="36" t="s">
        <v>93</v>
      </c>
      <c r="D91" s="37" t="s">
        <v>666</v>
      </c>
      <c r="E91" s="28" t="s">
        <v>126</v>
      </c>
      <c r="F91" s="40">
        <v>0</v>
      </c>
      <c r="G91" s="40">
        <v>0</v>
      </c>
      <c r="H91" s="40">
        <v>0</v>
      </c>
      <c r="I91" s="28" t="s">
        <v>254</v>
      </c>
      <c r="J91" s="28" t="s">
        <v>196</v>
      </c>
      <c r="K91" s="6">
        <v>217</v>
      </c>
      <c r="L91" s="6">
        <v>0</v>
      </c>
      <c r="M91" s="6">
        <v>0.4608294930875576</v>
      </c>
      <c r="N91" s="6">
        <v>0</v>
      </c>
      <c r="O91" s="6">
        <v>0</v>
      </c>
      <c r="P91" s="6">
        <v>0</v>
      </c>
      <c r="Q91" s="6">
        <v>7.834101382488479</v>
      </c>
      <c r="R91" s="6">
        <v>1.8433179723502304</v>
      </c>
      <c r="S91" s="6">
        <v>0</v>
      </c>
      <c r="T91" s="6">
        <v>0.9216589861751152</v>
      </c>
      <c r="U91" s="6">
        <v>0</v>
      </c>
      <c r="V91" s="6">
        <v>0</v>
      </c>
      <c r="W91" s="6">
        <v>0</v>
      </c>
      <c r="X91" s="6">
        <v>4.147465437788019</v>
      </c>
      <c r="Y91" s="6">
        <v>20.046082949308754</v>
      </c>
      <c r="Z91" s="6">
        <v>61.9815668202765</v>
      </c>
      <c r="AA91" s="6">
        <v>1.3824884792626728</v>
      </c>
      <c r="AB91" s="6">
        <v>1.3824884792626728</v>
      </c>
      <c r="AC91" s="6">
        <v>0</v>
      </c>
      <c r="AD91" s="6">
        <v>0</v>
      </c>
      <c r="AE91" s="9">
        <f>SUM(L91:AD91)</f>
        <v>100</v>
      </c>
      <c r="AF91" s="29">
        <v>0.4608294930875576</v>
      </c>
      <c r="AG91" s="29">
        <v>22.222222222222225</v>
      </c>
      <c r="AH91" s="29" t="s">
        <v>69</v>
      </c>
      <c r="AI91" s="30">
        <v>1.7782973962454416</v>
      </c>
      <c r="AJ91" s="30">
        <v>1.7074802432976144</v>
      </c>
      <c r="AK91" s="8">
        <v>0.625</v>
      </c>
      <c r="AL91" s="8">
        <v>0.23124999999999998</v>
      </c>
      <c r="AM91" s="8">
        <v>0.14062499999999997</v>
      </c>
      <c r="AN91" s="8">
        <v>0</v>
      </c>
      <c r="AO91" s="8">
        <v>0</v>
      </c>
      <c r="AP91" s="8">
        <v>0</v>
      </c>
      <c r="AQ91" s="8">
        <v>0</v>
      </c>
      <c r="AR91" s="8">
        <v>0</v>
      </c>
      <c r="AS91" s="8">
        <v>0</v>
      </c>
      <c r="AT91" s="8">
        <v>0.003125</v>
      </c>
      <c r="AU91" s="42">
        <f>SUM(AK91:AT91)</f>
        <v>1</v>
      </c>
    </row>
    <row r="92" spans="2:47" ht="12.75">
      <c r="B92" s="12"/>
      <c r="C92" s="36" t="s">
        <v>299</v>
      </c>
      <c r="D92" s="37" t="s">
        <v>71</v>
      </c>
      <c r="E92" s="28" t="s">
        <v>126</v>
      </c>
      <c r="F92" s="40">
        <v>0</v>
      </c>
      <c r="G92" s="40">
        <v>0</v>
      </c>
      <c r="H92" s="40">
        <v>0</v>
      </c>
      <c r="I92" s="28" t="s">
        <v>254</v>
      </c>
      <c r="J92" s="28" t="s">
        <v>196</v>
      </c>
      <c r="K92" s="6">
        <v>234</v>
      </c>
      <c r="L92" s="6">
        <v>4.700854700854701</v>
      </c>
      <c r="M92" s="6">
        <v>0</v>
      </c>
      <c r="N92" s="6">
        <v>1.282051282051282</v>
      </c>
      <c r="O92" s="6">
        <v>1.282051282051282</v>
      </c>
      <c r="P92" s="6">
        <v>1.282051282051282</v>
      </c>
      <c r="Q92" s="6">
        <v>52.136752136752136</v>
      </c>
      <c r="R92" s="6">
        <v>7.264957264957266</v>
      </c>
      <c r="S92" s="6">
        <v>0</v>
      </c>
      <c r="T92" s="6">
        <v>0.4273504273504274</v>
      </c>
      <c r="U92" s="6">
        <v>0.4273504273504274</v>
      </c>
      <c r="V92" s="6">
        <v>0</v>
      </c>
      <c r="W92" s="6">
        <v>0</v>
      </c>
      <c r="X92" s="6">
        <v>28.205128205128204</v>
      </c>
      <c r="Y92" s="6">
        <v>2.5641025641025643</v>
      </c>
      <c r="Z92" s="6">
        <v>0.4273504273504274</v>
      </c>
      <c r="AA92" s="6">
        <v>0</v>
      </c>
      <c r="AB92" s="6">
        <v>0</v>
      </c>
      <c r="AC92" s="6">
        <v>0</v>
      </c>
      <c r="AD92" s="6">
        <v>0</v>
      </c>
      <c r="AE92" s="9">
        <f>SUM(L92:AD92)</f>
        <v>100.00000000000001</v>
      </c>
      <c r="AF92" s="29">
        <v>5.982905982905983</v>
      </c>
      <c r="AG92" s="29">
        <v>23.076923076923077</v>
      </c>
      <c r="AH92" s="29" t="s">
        <v>69</v>
      </c>
      <c r="AI92" s="30">
        <v>1.3233711453331334</v>
      </c>
      <c r="AJ92" s="30">
        <v>1.1864706820228093</v>
      </c>
      <c r="AK92" s="8">
        <v>0.625</v>
      </c>
      <c r="AL92" s="8">
        <v>0.23124999999999998</v>
      </c>
      <c r="AM92" s="8">
        <v>0.14062499999999997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0.003125</v>
      </c>
      <c r="AU92" s="42">
        <f>SUM(AK92:AT92)</f>
        <v>1</v>
      </c>
    </row>
    <row r="93" spans="2:47" ht="12.75">
      <c r="B93" s="36"/>
      <c r="C93" s="36" t="s">
        <v>121</v>
      </c>
      <c r="D93" s="37" t="s">
        <v>74</v>
      </c>
      <c r="E93" s="28" t="s">
        <v>252</v>
      </c>
      <c r="F93" s="40" t="s">
        <v>69</v>
      </c>
      <c r="G93" s="40" t="s">
        <v>69</v>
      </c>
      <c r="H93" s="40" t="s">
        <v>69</v>
      </c>
      <c r="I93" s="28" t="s">
        <v>255</v>
      </c>
      <c r="J93" s="28" t="s">
        <v>227</v>
      </c>
      <c r="K93" s="6">
        <v>242</v>
      </c>
      <c r="L93" s="6">
        <v>7.024793388429752</v>
      </c>
      <c r="M93" s="6">
        <v>1.2396694214876034</v>
      </c>
      <c r="N93" s="6">
        <v>0.8264462809917356</v>
      </c>
      <c r="O93" s="6">
        <v>0.4132231404958678</v>
      </c>
      <c r="P93" s="6">
        <v>0</v>
      </c>
      <c r="Q93" s="6">
        <v>39.669421487603316</v>
      </c>
      <c r="R93" s="6">
        <v>15.289256198347106</v>
      </c>
      <c r="S93" s="6">
        <v>0</v>
      </c>
      <c r="T93" s="6">
        <v>0.8264462809917356</v>
      </c>
      <c r="U93" s="6">
        <v>0</v>
      </c>
      <c r="V93" s="6">
        <v>0</v>
      </c>
      <c r="W93" s="6">
        <v>0</v>
      </c>
      <c r="X93" s="6">
        <v>26.033057851239676</v>
      </c>
      <c r="Y93" s="6">
        <v>6.6115702479338845</v>
      </c>
      <c r="Z93" s="6">
        <v>1.2396694214876034</v>
      </c>
      <c r="AA93" s="6">
        <v>0.4132231404958678</v>
      </c>
      <c r="AB93" s="6">
        <v>0</v>
      </c>
      <c r="AC93" s="6">
        <v>0.4132231404958678</v>
      </c>
      <c r="AD93" s="6">
        <v>0</v>
      </c>
      <c r="AE93" s="9">
        <f>SUM(L93:AD93)</f>
        <v>100.00000000000003</v>
      </c>
      <c r="AF93" s="29">
        <v>9.090909090909092</v>
      </c>
      <c r="AG93" s="29">
        <v>62.42424242424243</v>
      </c>
      <c r="AH93" s="29" t="s">
        <v>69</v>
      </c>
      <c r="AI93" s="30">
        <v>0.8789722785665992</v>
      </c>
      <c r="AJ93" s="30">
        <v>0.6626519981717041</v>
      </c>
      <c r="AK93" s="8">
        <v>0.7538940809968847</v>
      </c>
      <c r="AL93" s="8">
        <v>0.19626168224299065</v>
      </c>
      <c r="AM93" s="8">
        <v>0.04984423676012461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42">
        <f>SUM(AK93:AT93)</f>
        <v>1</v>
      </c>
    </row>
    <row r="94" spans="2:47" ht="12.75">
      <c r="B94" s="36" t="s">
        <v>523</v>
      </c>
      <c r="C94" s="36"/>
      <c r="D94" s="37"/>
      <c r="E94" s="28"/>
      <c r="F94" s="40"/>
      <c r="G94" s="40"/>
      <c r="H94" s="40"/>
      <c r="I94" s="28"/>
      <c r="J94" s="2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9"/>
      <c r="AF94" s="29"/>
      <c r="AG94" s="29"/>
      <c r="AH94" s="29"/>
      <c r="AI94" s="30"/>
      <c r="AJ94" s="30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42"/>
    </row>
    <row r="95" spans="2:47" ht="12.75">
      <c r="B95" s="36"/>
      <c r="C95" s="36" t="s">
        <v>119</v>
      </c>
      <c r="D95" s="37" t="s">
        <v>73</v>
      </c>
      <c r="E95" s="28" t="s">
        <v>252</v>
      </c>
      <c r="F95" s="40" t="s">
        <v>69</v>
      </c>
      <c r="G95" s="40" t="s">
        <v>69</v>
      </c>
      <c r="H95" s="40" t="s">
        <v>69</v>
      </c>
      <c r="I95" s="28" t="s">
        <v>255</v>
      </c>
      <c r="J95" s="28" t="s">
        <v>227</v>
      </c>
      <c r="K95" s="6">
        <v>201</v>
      </c>
      <c r="L95" s="6">
        <v>3.482587064676617</v>
      </c>
      <c r="M95" s="6">
        <v>5.472636815920398</v>
      </c>
      <c r="N95" s="6">
        <v>1.9900497512437811</v>
      </c>
      <c r="O95" s="6">
        <v>0</v>
      </c>
      <c r="P95" s="6">
        <v>0</v>
      </c>
      <c r="Q95" s="6">
        <v>64.17910447761194</v>
      </c>
      <c r="R95" s="6">
        <v>7.462686567164178</v>
      </c>
      <c r="S95" s="6">
        <v>0</v>
      </c>
      <c r="T95" s="6">
        <v>0.9950248756218906</v>
      </c>
      <c r="U95" s="6">
        <v>0</v>
      </c>
      <c r="V95" s="6">
        <v>0</v>
      </c>
      <c r="W95" s="6">
        <v>0</v>
      </c>
      <c r="X95" s="6">
        <v>12.935323383084576</v>
      </c>
      <c r="Y95" s="6">
        <v>1.9900497512437811</v>
      </c>
      <c r="Z95" s="6">
        <v>1.4925373134328357</v>
      </c>
      <c r="AA95" s="6">
        <v>0</v>
      </c>
      <c r="AB95" s="6">
        <v>0</v>
      </c>
      <c r="AC95" s="6">
        <v>0</v>
      </c>
      <c r="AD95" s="6">
        <v>0</v>
      </c>
      <c r="AE95" s="9">
        <f>SUM(L95:AD95)</f>
        <v>100.00000000000001</v>
      </c>
      <c r="AF95" s="29">
        <v>10.945273631840797</v>
      </c>
      <c r="AG95" s="29">
        <v>61.53846153846154</v>
      </c>
      <c r="AH95" s="29" t="s">
        <v>69</v>
      </c>
      <c r="AI95" s="30">
        <v>0.7751937984496124</v>
      </c>
      <c r="AJ95" s="30">
        <v>0.4609880280721068</v>
      </c>
      <c r="AK95" s="8">
        <v>0.5946745562130178</v>
      </c>
      <c r="AL95" s="8">
        <v>0.1301775147928994</v>
      </c>
      <c r="AM95" s="8">
        <v>0.27514792899408286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42">
        <f>SUM(AK95:AT95)</f>
        <v>1</v>
      </c>
    </row>
    <row r="96" spans="2:47" ht="12.75">
      <c r="B96" s="36"/>
      <c r="C96" s="36" t="s">
        <v>120</v>
      </c>
      <c r="D96" s="37" t="s">
        <v>72</v>
      </c>
      <c r="E96" s="28" t="s">
        <v>252</v>
      </c>
      <c r="F96" s="40" t="s">
        <v>69</v>
      </c>
      <c r="G96" s="40" t="s">
        <v>69</v>
      </c>
      <c r="H96" s="40" t="s">
        <v>69</v>
      </c>
      <c r="I96" s="28" t="s">
        <v>255</v>
      </c>
      <c r="J96" s="28" t="s">
        <v>227</v>
      </c>
      <c r="K96" s="6">
        <v>200</v>
      </c>
      <c r="L96" s="6">
        <v>1.5</v>
      </c>
      <c r="M96" s="6">
        <v>2</v>
      </c>
      <c r="N96" s="6">
        <v>1.5</v>
      </c>
      <c r="O96" s="6">
        <v>0.5</v>
      </c>
      <c r="P96" s="6">
        <v>0</v>
      </c>
      <c r="Q96" s="6">
        <v>47</v>
      </c>
      <c r="R96" s="6">
        <v>22</v>
      </c>
      <c r="S96" s="6">
        <v>0</v>
      </c>
      <c r="T96" s="6">
        <v>1</v>
      </c>
      <c r="U96" s="6">
        <v>0</v>
      </c>
      <c r="V96" s="6">
        <v>0</v>
      </c>
      <c r="W96" s="6">
        <v>0</v>
      </c>
      <c r="X96" s="6">
        <v>20.5</v>
      </c>
      <c r="Y96" s="6">
        <v>3</v>
      </c>
      <c r="Z96" s="6">
        <v>0.5</v>
      </c>
      <c r="AA96" s="6">
        <v>0</v>
      </c>
      <c r="AB96" s="6">
        <v>0</v>
      </c>
      <c r="AC96" s="6">
        <v>0.5</v>
      </c>
      <c r="AD96" s="6">
        <v>0</v>
      </c>
      <c r="AE96" s="9">
        <f>SUM(L96:AD96)</f>
        <v>100</v>
      </c>
      <c r="AF96" s="29">
        <v>5</v>
      </c>
      <c r="AG96" s="29">
        <v>56.666666666666664</v>
      </c>
      <c r="AH96" s="29" t="s">
        <v>69</v>
      </c>
      <c r="AI96" s="30">
        <v>0.5306054557551563</v>
      </c>
      <c r="AJ96" s="30">
        <v>0.332667997338656</v>
      </c>
      <c r="AK96" s="8">
        <v>0.625</v>
      </c>
      <c r="AL96" s="8">
        <v>0.23124999999999998</v>
      </c>
      <c r="AM96" s="8">
        <v>0.14062499999999997</v>
      </c>
      <c r="AN96" s="8">
        <v>0</v>
      </c>
      <c r="AO96" s="8">
        <v>0</v>
      </c>
      <c r="AP96" s="8">
        <v>0</v>
      </c>
      <c r="AQ96" s="8">
        <v>0</v>
      </c>
      <c r="AR96" s="8">
        <v>0</v>
      </c>
      <c r="AS96" s="8">
        <v>0</v>
      </c>
      <c r="AT96" s="8">
        <v>0.003125</v>
      </c>
      <c r="AU96" s="42">
        <f>SUM(AK96:AT96)</f>
        <v>1</v>
      </c>
    </row>
    <row r="97" spans="2:47" ht="12.75">
      <c r="B97" s="36" t="s">
        <v>296</v>
      </c>
      <c r="C97" s="36"/>
      <c r="D97" s="37"/>
      <c r="E97" s="28"/>
      <c r="F97" s="39"/>
      <c r="G97" s="39"/>
      <c r="H97" s="39"/>
      <c r="I97" s="28"/>
      <c r="J97" s="2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9"/>
      <c r="AF97" s="29"/>
      <c r="AG97" s="29"/>
      <c r="AH97" s="29"/>
      <c r="AI97" s="30"/>
      <c r="AJ97" s="30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42"/>
    </row>
    <row r="98" spans="2:47" ht="12.75">
      <c r="B98" s="36"/>
      <c r="C98" s="36" t="s">
        <v>133</v>
      </c>
      <c r="D98" s="37" t="s">
        <v>131</v>
      </c>
      <c r="E98" s="28" t="s">
        <v>126</v>
      </c>
      <c r="F98" s="28">
        <v>0</v>
      </c>
      <c r="G98" s="28">
        <v>1</v>
      </c>
      <c r="H98" s="28">
        <v>0</v>
      </c>
      <c r="I98" s="28" t="s">
        <v>254</v>
      </c>
      <c r="J98" s="28" t="s">
        <v>196</v>
      </c>
      <c r="K98" s="6">
        <v>218</v>
      </c>
      <c r="L98" s="6">
        <v>3.669724770642202</v>
      </c>
      <c r="M98" s="6">
        <v>0.9174311926605505</v>
      </c>
      <c r="N98" s="6">
        <v>0.9174311926605505</v>
      </c>
      <c r="O98" s="6">
        <v>0</v>
      </c>
      <c r="P98" s="6">
        <v>0.45871559633027525</v>
      </c>
      <c r="Q98" s="6">
        <v>40.825688073394495</v>
      </c>
      <c r="R98" s="6">
        <v>15.137614678899084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25.22935779816514</v>
      </c>
      <c r="Y98" s="6">
        <v>11.926605504587156</v>
      </c>
      <c r="Z98" s="6">
        <v>0</v>
      </c>
      <c r="AA98" s="6">
        <v>0.45871559633027525</v>
      </c>
      <c r="AB98" s="6">
        <v>0</v>
      </c>
      <c r="AC98" s="6">
        <v>0.45871559633027525</v>
      </c>
      <c r="AD98" s="6">
        <v>0</v>
      </c>
      <c r="AE98" s="9">
        <f>SUM(L98:AD98)</f>
        <v>100.00000000000001</v>
      </c>
      <c r="AF98" s="29">
        <v>5.504587155963303</v>
      </c>
      <c r="AG98" s="29">
        <v>17.037037037037035</v>
      </c>
      <c r="AH98" s="29" t="s">
        <v>69</v>
      </c>
      <c r="AI98" s="30">
        <v>1.124430929148222</v>
      </c>
      <c r="AJ98" s="30">
        <v>0.9320378043890205</v>
      </c>
      <c r="AK98" s="8">
        <v>0.81640625</v>
      </c>
      <c r="AL98" s="8">
        <v>0.1484375</v>
      </c>
      <c r="AM98" s="8">
        <v>0.01171875</v>
      </c>
      <c r="AN98" s="8">
        <v>0.00390625</v>
      </c>
      <c r="AO98" s="8">
        <v>0.015625</v>
      </c>
      <c r="AP98" s="8">
        <v>0</v>
      </c>
      <c r="AQ98" s="8">
        <v>0</v>
      </c>
      <c r="AR98" s="8">
        <v>0</v>
      </c>
      <c r="AS98" s="8">
        <v>0</v>
      </c>
      <c r="AT98" s="8">
        <v>0.00390625</v>
      </c>
      <c r="AU98" s="42">
        <f>SUM(AK98:AT98)</f>
        <v>1</v>
      </c>
    </row>
    <row r="99" spans="2:47" ht="12.75">
      <c r="B99" s="36"/>
      <c r="C99" s="36" t="s">
        <v>269</v>
      </c>
      <c r="D99" s="37" t="s">
        <v>134</v>
      </c>
      <c r="E99" s="28" t="s">
        <v>126</v>
      </c>
      <c r="F99" s="28">
        <v>0</v>
      </c>
      <c r="G99" s="28">
        <v>1</v>
      </c>
      <c r="H99" s="28">
        <v>0</v>
      </c>
      <c r="I99" s="28" t="s">
        <v>254</v>
      </c>
      <c r="J99" s="28" t="s">
        <v>196</v>
      </c>
      <c r="K99" s="6">
        <v>206</v>
      </c>
      <c r="L99" s="6">
        <v>3.8834951456310676</v>
      </c>
      <c r="M99" s="6">
        <v>0.48543689320388345</v>
      </c>
      <c r="N99" s="6">
        <v>1.4563106796116505</v>
      </c>
      <c r="O99" s="6">
        <v>0</v>
      </c>
      <c r="P99" s="6">
        <v>0</v>
      </c>
      <c r="Q99" s="6">
        <v>39.80582524271845</v>
      </c>
      <c r="R99" s="6">
        <v>15.048543689320388</v>
      </c>
      <c r="S99" s="6">
        <v>0</v>
      </c>
      <c r="T99" s="6">
        <v>0.48543689320388345</v>
      </c>
      <c r="U99" s="6">
        <v>0</v>
      </c>
      <c r="V99" s="6">
        <v>0.48543689320388345</v>
      </c>
      <c r="W99" s="6">
        <v>0</v>
      </c>
      <c r="X99" s="6">
        <v>20.38834951456311</v>
      </c>
      <c r="Y99" s="6">
        <v>16.990291262135923</v>
      </c>
      <c r="Z99" s="6">
        <v>0</v>
      </c>
      <c r="AA99" s="6">
        <v>0.48543689320388345</v>
      </c>
      <c r="AB99" s="6">
        <v>0</v>
      </c>
      <c r="AC99" s="6">
        <v>0.48543689320388345</v>
      </c>
      <c r="AD99" s="6">
        <v>0</v>
      </c>
      <c r="AE99" s="9">
        <f>SUM(L99:AD99)</f>
        <v>100.00000000000001</v>
      </c>
      <c r="AF99" s="29">
        <v>5.825242718446602</v>
      </c>
      <c r="AG99" s="29">
        <v>19.658119658119656</v>
      </c>
      <c r="AH99" s="29" t="s">
        <v>69</v>
      </c>
      <c r="AI99" s="30">
        <v>1.1273225916042615</v>
      </c>
      <c r="AJ99" s="30">
        <v>0.9757498061784785</v>
      </c>
      <c r="AK99" s="8">
        <v>0.7545787545787546</v>
      </c>
      <c r="AL99" s="8">
        <v>0.09890109890109891</v>
      </c>
      <c r="AM99" s="8">
        <v>0</v>
      </c>
      <c r="AN99" s="8">
        <v>0.021978021978021976</v>
      </c>
      <c r="AO99" s="8">
        <v>0</v>
      </c>
      <c r="AP99" s="8">
        <v>0</v>
      </c>
      <c r="AQ99" s="8">
        <v>0</v>
      </c>
      <c r="AR99" s="8">
        <v>0</v>
      </c>
      <c r="AS99" s="8">
        <v>0.12454212454212454</v>
      </c>
      <c r="AT99" s="8">
        <v>0</v>
      </c>
      <c r="AU99" s="42">
        <f>SUM(AK99:AT99)</f>
        <v>1</v>
      </c>
    </row>
    <row r="100" spans="2:47" ht="12.75">
      <c r="B100" s="36"/>
      <c r="C100" s="36" t="s">
        <v>136</v>
      </c>
      <c r="D100" s="37" t="s">
        <v>135</v>
      </c>
      <c r="E100" s="28" t="s">
        <v>126</v>
      </c>
      <c r="F100" s="28">
        <v>0</v>
      </c>
      <c r="G100" s="28">
        <v>1</v>
      </c>
      <c r="H100" s="28">
        <v>0</v>
      </c>
      <c r="I100" s="28" t="s">
        <v>254</v>
      </c>
      <c r="J100" s="28" t="s">
        <v>196</v>
      </c>
      <c r="K100" s="6">
        <v>206</v>
      </c>
      <c r="L100" s="6">
        <v>0.9708737864077669</v>
      </c>
      <c r="M100" s="6">
        <v>1.4563106796116503</v>
      </c>
      <c r="N100" s="6">
        <v>0.48543689320388345</v>
      </c>
      <c r="O100" s="6">
        <v>0.9708737864077669</v>
      </c>
      <c r="P100" s="6">
        <v>0.9708737864077669</v>
      </c>
      <c r="Q100" s="6">
        <v>35.43689320388349</v>
      </c>
      <c r="R100" s="6">
        <v>12.135922330097088</v>
      </c>
      <c r="S100" s="6">
        <v>0</v>
      </c>
      <c r="T100" s="6">
        <v>0</v>
      </c>
      <c r="U100" s="6">
        <v>0.9708737864077669</v>
      </c>
      <c r="V100" s="6">
        <v>0</v>
      </c>
      <c r="W100" s="6">
        <v>0</v>
      </c>
      <c r="X100" s="6">
        <v>27.18446601941747</v>
      </c>
      <c r="Y100" s="6">
        <v>17.96116504854369</v>
      </c>
      <c r="Z100" s="6">
        <v>0.48543689320388345</v>
      </c>
      <c r="AA100" s="6">
        <v>0.48543689320388345</v>
      </c>
      <c r="AB100" s="6">
        <v>0</v>
      </c>
      <c r="AC100" s="6">
        <v>0.48543689320388345</v>
      </c>
      <c r="AD100" s="6">
        <v>0</v>
      </c>
      <c r="AE100" s="9">
        <f>SUM(L100:AD100)</f>
        <v>99.99999999999999</v>
      </c>
      <c r="AF100" s="29">
        <v>2.9126213592233006</v>
      </c>
      <c r="AG100" s="29">
        <v>10.457516339869285</v>
      </c>
      <c r="AH100" s="29" t="s">
        <v>69</v>
      </c>
      <c r="AI100" s="30">
        <v>2.040694724198089</v>
      </c>
      <c r="AJ100" s="30">
        <v>1.708874443840676</v>
      </c>
      <c r="AK100" s="8">
        <v>0.8125</v>
      </c>
      <c r="AL100" s="8">
        <v>0.16796875</v>
      </c>
      <c r="AM100" s="8">
        <v>0</v>
      </c>
      <c r="AN100" s="8">
        <v>0.01171875</v>
      </c>
      <c r="AO100" s="8">
        <v>0.0078125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42">
        <f>SUM(AK100:AT100)</f>
        <v>1</v>
      </c>
    </row>
    <row r="101" spans="2:47" ht="12.75">
      <c r="B101" s="36" t="s">
        <v>297</v>
      </c>
      <c r="C101" s="36"/>
      <c r="D101" s="37"/>
      <c r="E101" s="28"/>
      <c r="F101" s="28"/>
      <c r="G101" s="28"/>
      <c r="H101" s="28"/>
      <c r="I101" s="28"/>
      <c r="J101" s="2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9"/>
      <c r="AF101" s="29"/>
      <c r="AG101" s="29"/>
      <c r="AH101" s="29"/>
      <c r="AI101" s="30"/>
      <c r="AJ101" s="30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42"/>
    </row>
    <row r="102" spans="2:47" ht="12.75">
      <c r="B102" s="36"/>
      <c r="C102" s="36" t="s">
        <v>270</v>
      </c>
      <c r="D102" s="37" t="s">
        <v>137</v>
      </c>
      <c r="E102" s="28" t="s">
        <v>126</v>
      </c>
      <c r="F102" s="28">
        <v>0</v>
      </c>
      <c r="G102" s="28">
        <v>1</v>
      </c>
      <c r="H102" s="28">
        <v>0</v>
      </c>
      <c r="I102" s="28" t="s">
        <v>255</v>
      </c>
      <c r="J102" s="28" t="s">
        <v>196</v>
      </c>
      <c r="K102" s="6">
        <v>209</v>
      </c>
      <c r="L102" s="6">
        <v>1.9138755980861244</v>
      </c>
      <c r="M102" s="6">
        <v>0.9569377990430622</v>
      </c>
      <c r="N102" s="6">
        <v>0.9569377990430622</v>
      </c>
      <c r="O102" s="6">
        <v>0.9569377990430622</v>
      </c>
      <c r="P102" s="6">
        <v>0.4784688995215311</v>
      </c>
      <c r="Q102" s="6">
        <v>37.32057416267943</v>
      </c>
      <c r="R102" s="6">
        <v>7.655502392344498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38.75598086124401</v>
      </c>
      <c r="Y102" s="6">
        <v>9.090909090909092</v>
      </c>
      <c r="Z102" s="6">
        <v>0</v>
      </c>
      <c r="AA102" s="6">
        <v>0.4784688995215311</v>
      </c>
      <c r="AB102" s="6">
        <v>0</v>
      </c>
      <c r="AC102" s="6">
        <v>0.9569377990430622</v>
      </c>
      <c r="AD102" s="6">
        <v>0.4784688995215311</v>
      </c>
      <c r="AE102" s="9">
        <f aca="true" t="shared" si="12" ref="AE102:AE108">SUM(L102:AD102)</f>
        <v>100</v>
      </c>
      <c r="AF102" s="29">
        <v>3.827751196172249</v>
      </c>
      <c r="AG102" s="29">
        <v>14.49275362318841</v>
      </c>
      <c r="AH102" s="29" t="s">
        <v>69</v>
      </c>
      <c r="AI102" s="30">
        <v>1.144302579613349</v>
      </c>
      <c r="AJ102" s="30">
        <v>0.9233947457111582</v>
      </c>
      <c r="AK102" s="8">
        <v>0.6588921282798833</v>
      </c>
      <c r="AL102" s="8">
        <v>0.15743440233236153</v>
      </c>
      <c r="AM102" s="8">
        <v>0</v>
      </c>
      <c r="AN102" s="8">
        <v>0.0816326530612245</v>
      </c>
      <c r="AO102" s="8">
        <v>0</v>
      </c>
      <c r="AP102" s="8">
        <v>0</v>
      </c>
      <c r="AQ102" s="8">
        <v>0.0058309037900874635</v>
      </c>
      <c r="AR102" s="8">
        <v>0</v>
      </c>
      <c r="AS102" s="8">
        <v>0.09329446064139942</v>
      </c>
      <c r="AT102" s="8">
        <v>0.0029154518950437317</v>
      </c>
      <c r="AU102" s="42">
        <f aca="true" t="shared" si="13" ref="AU102:AU108">SUM(AK102:AT102)</f>
        <v>0.9999999999999999</v>
      </c>
    </row>
    <row r="103" spans="2:47" ht="12.75">
      <c r="B103" s="36"/>
      <c r="C103" s="36" t="s">
        <v>139</v>
      </c>
      <c r="D103" s="37" t="s">
        <v>138</v>
      </c>
      <c r="E103" s="28" t="s">
        <v>126</v>
      </c>
      <c r="F103" s="28">
        <v>0</v>
      </c>
      <c r="G103" s="28">
        <v>1</v>
      </c>
      <c r="H103" s="28">
        <v>0</v>
      </c>
      <c r="I103" s="28" t="s">
        <v>254</v>
      </c>
      <c r="J103" s="28" t="s">
        <v>196</v>
      </c>
      <c r="K103" s="6">
        <v>207</v>
      </c>
      <c r="L103" s="6">
        <v>1.932367149758454</v>
      </c>
      <c r="M103" s="6">
        <v>0</v>
      </c>
      <c r="N103" s="6">
        <v>0</v>
      </c>
      <c r="O103" s="6">
        <v>0.4830917874396135</v>
      </c>
      <c r="P103" s="6">
        <v>0.4830917874396135</v>
      </c>
      <c r="Q103" s="6">
        <v>42.512077294685994</v>
      </c>
      <c r="R103" s="6">
        <v>12.077294685990339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36.71497584541063</v>
      </c>
      <c r="Y103" s="6">
        <v>4.830917874396135</v>
      </c>
      <c r="Z103" s="6">
        <v>0</v>
      </c>
      <c r="AA103" s="6">
        <v>0</v>
      </c>
      <c r="AB103" s="6">
        <v>0</v>
      </c>
      <c r="AC103" s="6">
        <v>0.966183574879227</v>
      </c>
      <c r="AD103" s="6">
        <v>0</v>
      </c>
      <c r="AE103" s="9">
        <f t="shared" si="12"/>
        <v>100</v>
      </c>
      <c r="AF103" s="29">
        <v>1.932367149758454</v>
      </c>
      <c r="AG103" s="29">
        <v>14.492753623188406</v>
      </c>
      <c r="AH103" s="29" t="s">
        <v>69</v>
      </c>
      <c r="AI103" s="30">
        <v>1.7836794021724731</v>
      </c>
      <c r="AJ103" s="30">
        <v>1.347524219889423</v>
      </c>
      <c r="AK103" s="8">
        <v>0.8947368421052632</v>
      </c>
      <c r="AL103" s="8">
        <v>0.09210526315789473</v>
      </c>
      <c r="AM103" s="8">
        <v>0</v>
      </c>
      <c r="AN103" s="8">
        <v>0.008771929824561403</v>
      </c>
      <c r="AO103" s="8">
        <v>0.0043859649122807015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42">
        <f t="shared" si="13"/>
        <v>1</v>
      </c>
    </row>
    <row r="104" spans="2:47" ht="12.75">
      <c r="B104" s="36"/>
      <c r="C104" s="36" t="s">
        <v>271</v>
      </c>
      <c r="D104" s="37" t="s">
        <v>140</v>
      </c>
      <c r="E104" s="28" t="s">
        <v>126</v>
      </c>
      <c r="F104" s="28">
        <v>0</v>
      </c>
      <c r="G104" s="28">
        <v>1</v>
      </c>
      <c r="H104" s="28">
        <v>0</v>
      </c>
      <c r="I104" s="28" t="s">
        <v>254</v>
      </c>
      <c r="J104" s="28" t="s">
        <v>196</v>
      </c>
      <c r="K104" s="6">
        <v>204</v>
      </c>
      <c r="L104" s="6">
        <v>4.901960784313726</v>
      </c>
      <c r="M104" s="6">
        <v>2.941176470588235</v>
      </c>
      <c r="N104" s="6">
        <v>0.49019607843137253</v>
      </c>
      <c r="O104" s="6">
        <v>0</v>
      </c>
      <c r="P104" s="6">
        <v>0.49019607843137253</v>
      </c>
      <c r="Q104" s="6">
        <v>41.17647058823529</v>
      </c>
      <c r="R104" s="6">
        <v>12.254901960784313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30.392156862745097</v>
      </c>
      <c r="Y104" s="6">
        <v>5.392156862745098</v>
      </c>
      <c r="Z104" s="6">
        <v>0</v>
      </c>
      <c r="AA104" s="6">
        <v>0.49019607843137253</v>
      </c>
      <c r="AB104" s="6">
        <v>0</v>
      </c>
      <c r="AC104" s="6">
        <v>0.9803921568627451</v>
      </c>
      <c r="AD104" s="6">
        <v>0.49019607843137253</v>
      </c>
      <c r="AE104" s="9">
        <f t="shared" si="12"/>
        <v>99.99999999999999</v>
      </c>
      <c r="AF104" s="29">
        <v>8.333333333333334</v>
      </c>
      <c r="AG104" s="29">
        <v>20.26143790849673</v>
      </c>
      <c r="AH104" s="29" t="s">
        <v>69</v>
      </c>
      <c r="AI104" s="30">
        <v>1.6758473425827345</v>
      </c>
      <c r="AJ104" s="30">
        <v>1.2949729465412039</v>
      </c>
      <c r="AK104" s="8">
        <v>0.875</v>
      </c>
      <c r="AL104" s="8">
        <v>0.10344827586206896</v>
      </c>
      <c r="AM104" s="8">
        <v>0</v>
      </c>
      <c r="AN104" s="8">
        <v>0.008620689655172414</v>
      </c>
      <c r="AO104" s="8">
        <v>0.01293103448275862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42">
        <f t="shared" si="13"/>
        <v>1</v>
      </c>
    </row>
    <row r="105" spans="2:47" ht="12.75">
      <c r="B105" s="36"/>
      <c r="C105" s="36" t="s">
        <v>272</v>
      </c>
      <c r="D105" s="37" t="s">
        <v>141</v>
      </c>
      <c r="E105" s="28" t="s">
        <v>126</v>
      </c>
      <c r="F105" s="28">
        <v>0</v>
      </c>
      <c r="G105" s="28">
        <v>1</v>
      </c>
      <c r="H105" s="28">
        <v>0</v>
      </c>
      <c r="I105" s="28" t="s">
        <v>255</v>
      </c>
      <c r="J105" s="28" t="s">
        <v>196</v>
      </c>
      <c r="K105" s="6">
        <v>201</v>
      </c>
      <c r="L105" s="6">
        <v>0.9950248756218906</v>
      </c>
      <c r="M105" s="6">
        <v>4.477611940298508</v>
      </c>
      <c r="N105" s="6">
        <v>0</v>
      </c>
      <c r="O105" s="6">
        <v>2.4875621890547266</v>
      </c>
      <c r="P105" s="6">
        <v>0</v>
      </c>
      <c r="Q105" s="6">
        <v>37.3134328358209</v>
      </c>
      <c r="R105" s="6">
        <v>11.442786069651742</v>
      </c>
      <c r="S105" s="6">
        <v>0</v>
      </c>
      <c r="T105" s="6">
        <v>0.4975124378109453</v>
      </c>
      <c r="U105" s="6">
        <v>0</v>
      </c>
      <c r="V105" s="6">
        <v>0</v>
      </c>
      <c r="W105" s="6">
        <v>0</v>
      </c>
      <c r="X105" s="6">
        <v>31.34328358208956</v>
      </c>
      <c r="Y105" s="6">
        <v>7.960199004975125</v>
      </c>
      <c r="Z105" s="6">
        <v>0</v>
      </c>
      <c r="AA105" s="6">
        <v>0.4975124378109453</v>
      </c>
      <c r="AB105" s="6">
        <v>0</v>
      </c>
      <c r="AC105" s="6">
        <v>1.4925373134328357</v>
      </c>
      <c r="AD105" s="6">
        <v>1.4925373134328357</v>
      </c>
      <c r="AE105" s="9">
        <f t="shared" si="12"/>
        <v>100</v>
      </c>
      <c r="AF105" s="29">
        <v>5.472636815920398</v>
      </c>
      <c r="AG105" s="29">
        <v>18.954248366013072</v>
      </c>
      <c r="AH105" s="29" t="s">
        <v>69</v>
      </c>
      <c r="AI105" s="30">
        <v>1.9769924275918487</v>
      </c>
      <c r="AJ105" s="30">
        <v>1.3992094293871886</v>
      </c>
      <c r="AK105" s="8">
        <v>0.700348432055749</v>
      </c>
      <c r="AL105" s="8">
        <v>0.1358885017421603</v>
      </c>
      <c r="AM105" s="8">
        <v>0.017421602787456445</v>
      </c>
      <c r="AN105" s="8">
        <v>0.08362369337979093</v>
      </c>
      <c r="AO105" s="8">
        <v>0.05226480836236934</v>
      </c>
      <c r="AP105" s="8">
        <v>0.006968641114982578</v>
      </c>
      <c r="AQ105" s="8">
        <v>0.003484320557491289</v>
      </c>
      <c r="AR105" s="8">
        <v>0</v>
      </c>
      <c r="AS105" s="8">
        <v>0</v>
      </c>
      <c r="AT105" s="8">
        <v>0</v>
      </c>
      <c r="AU105" s="42">
        <f t="shared" si="13"/>
        <v>0.9999999999999999</v>
      </c>
    </row>
    <row r="106" spans="2:47" ht="12.75">
      <c r="B106" s="36"/>
      <c r="C106" s="36" t="s">
        <v>248</v>
      </c>
      <c r="D106" s="37" t="s">
        <v>142</v>
      </c>
      <c r="E106" s="28" t="s">
        <v>126</v>
      </c>
      <c r="F106" s="28">
        <v>0</v>
      </c>
      <c r="G106" s="28">
        <v>1</v>
      </c>
      <c r="H106" s="28">
        <v>0</v>
      </c>
      <c r="I106" s="28" t="s">
        <v>254</v>
      </c>
      <c r="J106" s="28" t="s">
        <v>196</v>
      </c>
      <c r="K106" s="6">
        <v>209</v>
      </c>
      <c r="L106" s="6">
        <v>5.741626794258373</v>
      </c>
      <c r="M106" s="6">
        <v>5.2631578947368425</v>
      </c>
      <c r="N106" s="6">
        <v>0.9569377990430622</v>
      </c>
      <c r="O106" s="6">
        <v>0</v>
      </c>
      <c r="P106" s="6">
        <v>0.4784688995215311</v>
      </c>
      <c r="Q106" s="6">
        <v>35.4066985645933</v>
      </c>
      <c r="R106" s="6">
        <v>13.875598086124402</v>
      </c>
      <c r="S106" s="6">
        <v>0</v>
      </c>
      <c r="T106" s="6">
        <v>0.9569377990430622</v>
      </c>
      <c r="U106" s="6">
        <v>0</v>
      </c>
      <c r="V106" s="6">
        <v>0</v>
      </c>
      <c r="W106" s="6">
        <v>0</v>
      </c>
      <c r="X106" s="6">
        <v>26.31578947368421</v>
      </c>
      <c r="Y106" s="6">
        <v>9.569377990430622</v>
      </c>
      <c r="Z106" s="6">
        <v>0</v>
      </c>
      <c r="AA106" s="6">
        <v>0.9569377990430622</v>
      </c>
      <c r="AB106" s="6">
        <v>0</v>
      </c>
      <c r="AC106" s="6">
        <v>0.4784688995215311</v>
      </c>
      <c r="AD106" s="6">
        <v>0</v>
      </c>
      <c r="AE106" s="9">
        <f t="shared" si="12"/>
        <v>99.99999999999999</v>
      </c>
      <c r="AF106" s="29">
        <v>11.961722488038278</v>
      </c>
      <c r="AG106" s="29">
        <v>10.884353741496598</v>
      </c>
      <c r="AH106" s="29" t="s">
        <v>69</v>
      </c>
      <c r="AI106" s="30">
        <v>0.4864301859373141</v>
      </c>
      <c r="AJ106" s="30">
        <v>0.350565202968616</v>
      </c>
      <c r="AK106" s="8">
        <v>0.7269503546099292</v>
      </c>
      <c r="AL106" s="8">
        <v>0.04609929078014185</v>
      </c>
      <c r="AM106" s="8">
        <v>0</v>
      </c>
      <c r="AN106" s="8">
        <v>0.10638297872340426</v>
      </c>
      <c r="AO106" s="8">
        <v>0.024822695035460994</v>
      </c>
      <c r="AP106" s="8">
        <v>0.010638297872340425</v>
      </c>
      <c r="AQ106" s="8">
        <v>0</v>
      </c>
      <c r="AR106" s="8">
        <v>0</v>
      </c>
      <c r="AS106" s="8">
        <v>0.0851063829787234</v>
      </c>
      <c r="AT106" s="8">
        <v>0</v>
      </c>
      <c r="AU106" s="42">
        <f t="shared" si="13"/>
        <v>1</v>
      </c>
    </row>
    <row r="107" spans="2:47" ht="12.75">
      <c r="B107" s="36"/>
      <c r="C107" s="36" t="s">
        <v>143</v>
      </c>
      <c r="D107" s="37" t="s">
        <v>144</v>
      </c>
      <c r="E107" s="28" t="s">
        <v>126</v>
      </c>
      <c r="F107" s="28">
        <v>0</v>
      </c>
      <c r="G107" s="28">
        <v>1</v>
      </c>
      <c r="H107" s="28">
        <v>0</v>
      </c>
      <c r="I107" s="28" t="s">
        <v>254</v>
      </c>
      <c r="J107" s="28" t="s">
        <v>196</v>
      </c>
      <c r="K107" s="6">
        <v>206</v>
      </c>
      <c r="L107" s="6">
        <v>2.4271844660194173</v>
      </c>
      <c r="M107" s="6">
        <v>1.941747572815534</v>
      </c>
      <c r="N107" s="6">
        <v>0.9708737864077669</v>
      </c>
      <c r="O107" s="6">
        <v>1.4563106796116505</v>
      </c>
      <c r="P107" s="6">
        <v>0.48543689320388345</v>
      </c>
      <c r="Q107" s="6">
        <v>51.45631067961165</v>
      </c>
      <c r="R107" s="6">
        <v>12.135922330097088</v>
      </c>
      <c r="S107" s="6">
        <v>0</v>
      </c>
      <c r="T107" s="6">
        <v>0</v>
      </c>
      <c r="U107" s="6">
        <v>0.48543689320388345</v>
      </c>
      <c r="V107" s="6">
        <v>0.48543689320388345</v>
      </c>
      <c r="W107" s="6">
        <v>0.48543689320388345</v>
      </c>
      <c r="X107" s="6">
        <v>20.873786407766993</v>
      </c>
      <c r="Y107" s="6">
        <v>5.825242718446601</v>
      </c>
      <c r="Z107" s="6">
        <v>0</v>
      </c>
      <c r="AA107" s="6">
        <v>0</v>
      </c>
      <c r="AB107" s="6">
        <v>0</v>
      </c>
      <c r="AC107" s="6">
        <v>0.9708737864077669</v>
      </c>
      <c r="AD107" s="6">
        <v>0</v>
      </c>
      <c r="AE107" s="9">
        <f t="shared" si="12"/>
        <v>99.99999999999999</v>
      </c>
      <c r="AF107" s="29">
        <v>5.339805825242718</v>
      </c>
      <c r="AG107" s="29">
        <v>19.16666666666666</v>
      </c>
      <c r="AH107" s="29">
        <v>66.66666666666667</v>
      </c>
      <c r="AI107" s="30">
        <v>1.15485634802255</v>
      </c>
      <c r="AJ107" s="30">
        <v>0.9366157783175012</v>
      </c>
      <c r="AK107" s="8">
        <v>0.8313253012048193</v>
      </c>
      <c r="AL107" s="8">
        <v>0.1646586345381526</v>
      </c>
      <c r="AM107" s="8">
        <v>0</v>
      </c>
      <c r="AN107" s="8">
        <v>0.004016064257028112</v>
      </c>
      <c r="AO107" s="8">
        <v>0</v>
      </c>
      <c r="AP107" s="8">
        <v>0</v>
      </c>
      <c r="AQ107" s="8">
        <v>0</v>
      </c>
      <c r="AR107" s="8">
        <v>0</v>
      </c>
      <c r="AS107" s="8">
        <v>0</v>
      </c>
      <c r="AT107" s="8">
        <v>0</v>
      </c>
      <c r="AU107" s="42">
        <f t="shared" si="13"/>
        <v>1</v>
      </c>
    </row>
    <row r="108" spans="2:47" ht="12.75">
      <c r="B108" s="36"/>
      <c r="C108" s="36" t="s">
        <v>273</v>
      </c>
      <c r="D108" s="37" t="s">
        <v>145</v>
      </c>
      <c r="E108" s="28" t="s">
        <v>126</v>
      </c>
      <c r="F108" s="28">
        <v>0</v>
      </c>
      <c r="G108" s="28">
        <v>1</v>
      </c>
      <c r="H108" s="28">
        <v>0</v>
      </c>
      <c r="I108" s="28" t="s">
        <v>255</v>
      </c>
      <c r="J108" s="28" t="s">
        <v>196</v>
      </c>
      <c r="K108" s="6">
        <v>207</v>
      </c>
      <c r="L108" s="6">
        <v>1.932367149758454</v>
      </c>
      <c r="M108" s="6">
        <v>2.898550724637681</v>
      </c>
      <c r="N108" s="6">
        <v>0</v>
      </c>
      <c r="O108" s="6">
        <v>1.4492753623188406</v>
      </c>
      <c r="P108" s="6">
        <v>0</v>
      </c>
      <c r="Q108" s="6">
        <v>49.27536231884058</v>
      </c>
      <c r="R108" s="6">
        <v>4.830917874396135</v>
      </c>
      <c r="S108" s="6">
        <v>0.966183574879227</v>
      </c>
      <c r="T108" s="6">
        <v>0.966183574879227</v>
      </c>
      <c r="U108" s="6">
        <v>0</v>
      </c>
      <c r="V108" s="6">
        <v>0</v>
      </c>
      <c r="W108" s="6">
        <v>0</v>
      </c>
      <c r="X108" s="6">
        <v>29.951690821256033</v>
      </c>
      <c r="Y108" s="6">
        <v>5.797101449275362</v>
      </c>
      <c r="Z108" s="6">
        <v>0</v>
      </c>
      <c r="AA108" s="6">
        <v>0</v>
      </c>
      <c r="AB108" s="6">
        <v>0</v>
      </c>
      <c r="AC108" s="6">
        <v>1.932367149758454</v>
      </c>
      <c r="AD108" s="6">
        <v>0</v>
      </c>
      <c r="AE108" s="9">
        <f t="shared" si="12"/>
        <v>99.99999999999999</v>
      </c>
      <c r="AF108" s="29">
        <v>4.830917874396135</v>
      </c>
      <c r="AG108" s="29">
        <v>10.526315789473687</v>
      </c>
      <c r="AH108" s="29">
        <v>25</v>
      </c>
      <c r="AI108" s="30">
        <v>0.8255418658744127</v>
      </c>
      <c r="AJ108" s="30">
        <v>0.6675279931093884</v>
      </c>
      <c r="AK108" s="8">
        <v>0.6842105263157895</v>
      </c>
      <c r="AL108" s="8">
        <v>0.1381578947368421</v>
      </c>
      <c r="AM108" s="8">
        <v>0</v>
      </c>
      <c r="AN108" s="8">
        <v>0.08881578947368421</v>
      </c>
      <c r="AO108" s="8">
        <v>0</v>
      </c>
      <c r="AP108" s="8">
        <v>0</v>
      </c>
      <c r="AQ108" s="8">
        <v>0</v>
      </c>
      <c r="AR108" s="8">
        <v>0</v>
      </c>
      <c r="AS108" s="8">
        <v>0.07894736842105263</v>
      </c>
      <c r="AT108" s="8">
        <v>0.009868421052631578</v>
      </c>
      <c r="AU108" s="42">
        <f t="shared" si="13"/>
        <v>1</v>
      </c>
    </row>
    <row r="109" spans="2:47" ht="12.75">
      <c r="B109" s="36" t="s">
        <v>298</v>
      </c>
      <c r="C109" s="36"/>
      <c r="D109" s="37"/>
      <c r="E109" s="28"/>
      <c r="F109" s="28"/>
      <c r="G109" s="28"/>
      <c r="H109" s="28"/>
      <c r="I109" s="28"/>
      <c r="J109" s="2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9"/>
      <c r="AF109" s="29"/>
      <c r="AG109" s="29"/>
      <c r="AH109" s="29"/>
      <c r="AI109" s="30"/>
      <c r="AJ109" s="30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42"/>
    </row>
    <row r="110" spans="2:47" ht="12.75">
      <c r="B110" s="36"/>
      <c r="C110" s="36" t="s">
        <v>147</v>
      </c>
      <c r="D110" s="37" t="s">
        <v>146</v>
      </c>
      <c r="E110" s="28" t="s">
        <v>126</v>
      </c>
      <c r="F110" s="28">
        <v>0</v>
      </c>
      <c r="G110" s="28">
        <v>1</v>
      </c>
      <c r="H110" s="28">
        <v>0</v>
      </c>
      <c r="I110" s="28" t="s">
        <v>254</v>
      </c>
      <c r="J110" s="28" t="s">
        <v>196</v>
      </c>
      <c r="K110" s="6">
        <v>202</v>
      </c>
      <c r="L110" s="6">
        <v>3.9603960396039604</v>
      </c>
      <c r="M110" s="6">
        <v>5.445544554455445</v>
      </c>
      <c r="N110" s="6">
        <v>0.9900990099009901</v>
      </c>
      <c r="O110" s="6">
        <v>0.49504950495049505</v>
      </c>
      <c r="P110" s="6">
        <v>0.9900990099009901</v>
      </c>
      <c r="Q110" s="6">
        <v>42.57425742574257</v>
      </c>
      <c r="R110" s="6">
        <v>15.346534653465346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21.782178217821784</v>
      </c>
      <c r="Y110" s="6">
        <v>7.920792079207921</v>
      </c>
      <c r="Z110" s="6">
        <v>0</v>
      </c>
      <c r="AA110" s="6">
        <v>0</v>
      </c>
      <c r="AB110" s="6">
        <v>0.49504950495049505</v>
      </c>
      <c r="AC110" s="6">
        <v>0</v>
      </c>
      <c r="AD110" s="6">
        <v>0</v>
      </c>
      <c r="AE110" s="9">
        <f aca="true" t="shared" si="14" ref="AE110:AE118">SUM(L110:AD110)</f>
        <v>99.99999999999999</v>
      </c>
      <c r="AF110" s="29">
        <v>10.396039603960396</v>
      </c>
      <c r="AG110" s="29">
        <v>17.88617886178861</v>
      </c>
      <c r="AH110" s="29" t="s">
        <v>69</v>
      </c>
      <c r="AI110" s="30">
        <v>0.38572967085761234</v>
      </c>
      <c r="AJ110" s="30">
        <v>0.2763028138767294</v>
      </c>
      <c r="AK110" s="8">
        <v>0.8675213675213675</v>
      </c>
      <c r="AL110" s="8">
        <v>0.11965811965811966</v>
      </c>
      <c r="AM110" s="8">
        <v>0</v>
      </c>
      <c r="AN110" s="8">
        <v>0.008547008547008548</v>
      </c>
      <c r="AO110" s="8">
        <v>0.004273504273504274</v>
      </c>
      <c r="AP110" s="8">
        <v>0</v>
      </c>
      <c r="AQ110" s="8">
        <v>0</v>
      </c>
      <c r="AR110" s="8">
        <v>0</v>
      </c>
      <c r="AS110" s="8">
        <v>0</v>
      </c>
      <c r="AT110" s="8">
        <v>0</v>
      </c>
      <c r="AU110" s="42">
        <f aca="true" t="shared" si="15" ref="AU110:AU118">SUM(AK110:AT110)</f>
        <v>1</v>
      </c>
    </row>
    <row r="111" spans="2:47" ht="12.75">
      <c r="B111" s="36"/>
      <c r="C111" s="36" t="s">
        <v>149</v>
      </c>
      <c r="D111" s="37" t="s">
        <v>148</v>
      </c>
      <c r="E111" s="28" t="s">
        <v>126</v>
      </c>
      <c r="F111" s="28">
        <v>0</v>
      </c>
      <c r="G111" s="28">
        <v>1</v>
      </c>
      <c r="H111" s="28">
        <v>0</v>
      </c>
      <c r="I111" s="28" t="s">
        <v>255</v>
      </c>
      <c r="J111" s="28" t="s">
        <v>196</v>
      </c>
      <c r="K111" s="6">
        <v>205</v>
      </c>
      <c r="L111" s="6">
        <v>1.4634146341463417</v>
      </c>
      <c r="M111" s="6">
        <v>3.9024390243902443</v>
      </c>
      <c r="N111" s="6">
        <v>0.975609756097561</v>
      </c>
      <c r="O111" s="6">
        <v>3.902439024390244</v>
      </c>
      <c r="P111" s="6">
        <v>0</v>
      </c>
      <c r="Q111" s="6">
        <v>41.951219512195124</v>
      </c>
      <c r="R111" s="6">
        <v>10.731707317073171</v>
      </c>
      <c r="S111" s="6">
        <v>0</v>
      </c>
      <c r="T111" s="6">
        <v>0</v>
      </c>
      <c r="U111" s="6">
        <v>0.975609756097561</v>
      </c>
      <c r="V111" s="6">
        <v>0</v>
      </c>
      <c r="W111" s="6">
        <v>0</v>
      </c>
      <c r="X111" s="6">
        <v>20.48780487804878</v>
      </c>
      <c r="Y111" s="6">
        <v>6.829268292682927</v>
      </c>
      <c r="Z111" s="6">
        <v>5.853658536585367</v>
      </c>
      <c r="AA111" s="6">
        <v>0</v>
      </c>
      <c r="AB111" s="6">
        <v>0</v>
      </c>
      <c r="AC111" s="6">
        <v>0.4878048780487805</v>
      </c>
      <c r="AD111" s="6">
        <v>2.4390243902439024</v>
      </c>
      <c r="AE111" s="9">
        <f t="shared" si="14"/>
        <v>100</v>
      </c>
      <c r="AF111" s="29">
        <v>6.341463414634147</v>
      </c>
      <c r="AG111" s="29">
        <v>18.918918918918916</v>
      </c>
      <c r="AH111" s="29" t="s">
        <v>69</v>
      </c>
      <c r="AI111" s="30">
        <v>0.3855094044161083</v>
      </c>
      <c r="AJ111" s="30">
        <v>0.29378969481524986</v>
      </c>
      <c r="AK111" s="8">
        <v>0.7067137809187279</v>
      </c>
      <c r="AL111" s="8">
        <v>0.13074204946996468</v>
      </c>
      <c r="AM111" s="8">
        <v>0.007067137809187279</v>
      </c>
      <c r="AN111" s="8">
        <v>0.1342756183745583</v>
      </c>
      <c r="AO111" s="8">
        <v>0.01060070671378092</v>
      </c>
      <c r="AP111" s="8">
        <v>0</v>
      </c>
      <c r="AQ111" s="8">
        <v>0</v>
      </c>
      <c r="AR111" s="8">
        <v>0</v>
      </c>
      <c r="AS111" s="8">
        <v>0.0035335689045936395</v>
      </c>
      <c r="AT111" s="8">
        <v>0.007067137809187279</v>
      </c>
      <c r="AU111" s="42">
        <f t="shared" si="15"/>
        <v>1</v>
      </c>
    </row>
    <row r="112" spans="2:47" ht="12.75">
      <c r="B112" s="36"/>
      <c r="C112" s="36" t="s">
        <v>274</v>
      </c>
      <c r="D112" s="37" t="s">
        <v>150</v>
      </c>
      <c r="E112" s="28" t="s">
        <v>126</v>
      </c>
      <c r="F112" s="28">
        <v>0</v>
      </c>
      <c r="G112" s="28">
        <v>1</v>
      </c>
      <c r="H112" s="28">
        <v>0</v>
      </c>
      <c r="I112" s="28" t="s">
        <v>254</v>
      </c>
      <c r="J112" s="28" t="s">
        <v>196</v>
      </c>
      <c r="K112" s="6">
        <v>203</v>
      </c>
      <c r="L112" s="6">
        <v>4.926108374384237</v>
      </c>
      <c r="M112" s="6">
        <v>0.9852216748768473</v>
      </c>
      <c r="N112" s="6">
        <v>0</v>
      </c>
      <c r="O112" s="6">
        <v>0.49261083743842365</v>
      </c>
      <c r="P112" s="6">
        <v>0</v>
      </c>
      <c r="Q112" s="6">
        <v>42.364532019704434</v>
      </c>
      <c r="R112" s="6">
        <v>13.793103448275861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25.615763546798025</v>
      </c>
      <c r="Y112" s="6">
        <v>9.852216748768473</v>
      </c>
      <c r="Z112" s="6">
        <v>0.49261083743842365</v>
      </c>
      <c r="AA112" s="6">
        <v>0</v>
      </c>
      <c r="AB112" s="6">
        <v>0</v>
      </c>
      <c r="AC112" s="6">
        <v>1.477832512315271</v>
      </c>
      <c r="AD112" s="6">
        <v>0</v>
      </c>
      <c r="AE112" s="9">
        <f t="shared" si="14"/>
        <v>99.99999999999999</v>
      </c>
      <c r="AF112" s="29">
        <v>5.911330049261084</v>
      </c>
      <c r="AG112" s="29">
        <v>13.043478260869568</v>
      </c>
      <c r="AH112" s="29" t="s">
        <v>69</v>
      </c>
      <c r="AI112" s="30">
        <v>1.1379127719428566</v>
      </c>
      <c r="AJ112" s="30">
        <v>0.8749859572136359</v>
      </c>
      <c r="AK112" s="8">
        <v>0.7992277992277992</v>
      </c>
      <c r="AL112" s="8">
        <v>0.1891891891891892</v>
      </c>
      <c r="AM112" s="8">
        <v>0</v>
      </c>
      <c r="AN112" s="8">
        <v>0.011583011583011582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42">
        <f t="shared" si="15"/>
        <v>1</v>
      </c>
    </row>
    <row r="113" spans="2:47" ht="12.75">
      <c r="B113" s="36"/>
      <c r="C113" s="36" t="s">
        <v>274</v>
      </c>
      <c r="D113" s="37" t="s">
        <v>151</v>
      </c>
      <c r="E113" s="28" t="s">
        <v>126</v>
      </c>
      <c r="F113" s="28">
        <v>0</v>
      </c>
      <c r="G113" s="28">
        <v>1</v>
      </c>
      <c r="H113" s="28">
        <v>0</v>
      </c>
      <c r="I113" s="28" t="s">
        <v>254</v>
      </c>
      <c r="J113" s="28" t="s">
        <v>196</v>
      </c>
      <c r="K113" s="6">
        <v>202</v>
      </c>
      <c r="L113" s="6">
        <v>2.9702970297029703</v>
      </c>
      <c r="M113" s="6">
        <v>0.9900990099009901</v>
      </c>
      <c r="N113" s="6">
        <v>1.9801980198019802</v>
      </c>
      <c r="O113" s="6">
        <v>0.49504950495049505</v>
      </c>
      <c r="P113" s="6">
        <v>0.49504950495049505</v>
      </c>
      <c r="Q113" s="6">
        <v>34.15841584158416</v>
      </c>
      <c r="R113" s="6">
        <v>22.277227722772277</v>
      </c>
      <c r="S113" s="6">
        <v>0</v>
      </c>
      <c r="T113" s="6">
        <v>0.9900990099009901</v>
      </c>
      <c r="U113" s="6">
        <v>0.49504950495049505</v>
      </c>
      <c r="V113" s="6">
        <v>0</v>
      </c>
      <c r="W113" s="6">
        <v>0</v>
      </c>
      <c r="X113" s="6">
        <v>29.7029702970297</v>
      </c>
      <c r="Y113" s="6">
        <v>4.9504950495049505</v>
      </c>
      <c r="Z113" s="6">
        <v>0</v>
      </c>
      <c r="AA113" s="6">
        <v>0</v>
      </c>
      <c r="AB113" s="6">
        <v>0</v>
      </c>
      <c r="AC113" s="6">
        <v>0.49504950495049505</v>
      </c>
      <c r="AD113" s="6">
        <v>0</v>
      </c>
      <c r="AE113" s="9">
        <f t="shared" si="14"/>
        <v>100.00000000000001</v>
      </c>
      <c r="AF113" s="29">
        <v>5.9405940594059405</v>
      </c>
      <c r="AG113" s="29">
        <v>23.899371069182397</v>
      </c>
      <c r="AH113" s="29">
        <v>50</v>
      </c>
      <c r="AI113" s="30">
        <v>0.5576488347276182</v>
      </c>
      <c r="AJ113" s="30">
        <v>0.42189162777145645</v>
      </c>
      <c r="AK113" s="8">
        <v>0.7364620938628159</v>
      </c>
      <c r="AL113" s="8">
        <v>0.23826714801444043</v>
      </c>
      <c r="AM113" s="8">
        <v>0</v>
      </c>
      <c r="AN113" s="8">
        <v>0</v>
      </c>
      <c r="AO113" s="8">
        <v>0.02527075812274368</v>
      </c>
      <c r="AP113" s="8">
        <v>0</v>
      </c>
      <c r="AQ113" s="8">
        <v>0</v>
      </c>
      <c r="AR113" s="8">
        <v>0</v>
      </c>
      <c r="AS113" s="8">
        <v>0</v>
      </c>
      <c r="AT113" s="8">
        <v>0</v>
      </c>
      <c r="AU113" s="42">
        <f t="shared" si="15"/>
        <v>1</v>
      </c>
    </row>
    <row r="114" spans="2:47" ht="12.75">
      <c r="B114" s="36"/>
      <c r="C114" s="36" t="s">
        <v>275</v>
      </c>
      <c r="D114" s="37" t="s">
        <v>152</v>
      </c>
      <c r="E114" s="28" t="s">
        <v>126</v>
      </c>
      <c r="F114" s="28">
        <v>0</v>
      </c>
      <c r="G114" s="28">
        <v>1</v>
      </c>
      <c r="H114" s="28">
        <v>0</v>
      </c>
      <c r="I114" s="28" t="s">
        <v>255</v>
      </c>
      <c r="J114" s="28" t="s">
        <v>196</v>
      </c>
      <c r="K114" s="6">
        <v>205</v>
      </c>
      <c r="L114" s="6">
        <v>1.4634146341463417</v>
      </c>
      <c r="M114" s="6">
        <v>4.390243902439025</v>
      </c>
      <c r="N114" s="6">
        <v>0.4878048780487805</v>
      </c>
      <c r="O114" s="6">
        <v>2.4390243902439024</v>
      </c>
      <c r="P114" s="6">
        <v>0</v>
      </c>
      <c r="Q114" s="6">
        <v>34.63414634146342</v>
      </c>
      <c r="R114" s="6">
        <v>9.75609756097561</v>
      </c>
      <c r="S114" s="6">
        <v>0.4878048780487805</v>
      </c>
      <c r="T114" s="6">
        <v>0.4878048780487805</v>
      </c>
      <c r="U114" s="6">
        <v>0</v>
      </c>
      <c r="V114" s="6">
        <v>0</v>
      </c>
      <c r="W114" s="6">
        <v>0</v>
      </c>
      <c r="X114" s="6">
        <v>30.243902439024392</v>
      </c>
      <c r="Y114" s="6">
        <v>13.658536585365855</v>
      </c>
      <c r="Z114" s="6">
        <v>0</v>
      </c>
      <c r="AA114" s="6">
        <v>0.4878048780487805</v>
      </c>
      <c r="AB114" s="6">
        <v>0</v>
      </c>
      <c r="AC114" s="6">
        <v>0.4878048780487805</v>
      </c>
      <c r="AD114" s="6">
        <v>0.975609756097561</v>
      </c>
      <c r="AE114" s="9">
        <f t="shared" si="14"/>
        <v>99.99999999999999</v>
      </c>
      <c r="AF114" s="29">
        <v>6.341463414634147</v>
      </c>
      <c r="AG114" s="29">
        <v>10.256410256410257</v>
      </c>
      <c r="AH114" s="29" t="s">
        <v>69</v>
      </c>
      <c r="AI114" s="30">
        <v>0.4880569477810375</v>
      </c>
      <c r="AJ114" s="30">
        <v>0.3498310290038905</v>
      </c>
      <c r="AK114" s="8">
        <v>0.6972789115646258</v>
      </c>
      <c r="AL114" s="8">
        <v>0.14625850340136054</v>
      </c>
      <c r="AM114" s="8">
        <v>0.006802721088435374</v>
      </c>
      <c r="AN114" s="8">
        <v>0.09863945578231291</v>
      </c>
      <c r="AO114" s="8">
        <v>0.023809523809523808</v>
      </c>
      <c r="AP114" s="8">
        <v>0.003401360544217687</v>
      </c>
      <c r="AQ114" s="8">
        <v>0.02040816326530612</v>
      </c>
      <c r="AR114" s="8">
        <v>0</v>
      </c>
      <c r="AS114" s="8">
        <v>0.003401360544217687</v>
      </c>
      <c r="AT114" s="8">
        <v>0</v>
      </c>
      <c r="AU114" s="42">
        <f t="shared" si="15"/>
        <v>1</v>
      </c>
    </row>
    <row r="115" spans="2:47" ht="12.75">
      <c r="B115" s="36"/>
      <c r="C115" s="36" t="s">
        <v>276</v>
      </c>
      <c r="D115" s="37" t="s">
        <v>153</v>
      </c>
      <c r="E115" s="28" t="s">
        <v>126</v>
      </c>
      <c r="F115" s="28">
        <v>0</v>
      </c>
      <c r="G115" s="28">
        <v>1</v>
      </c>
      <c r="H115" s="28">
        <v>0</v>
      </c>
      <c r="I115" s="28" t="s">
        <v>254</v>
      </c>
      <c r="J115" s="28" t="s">
        <v>196</v>
      </c>
      <c r="K115" s="6">
        <v>218</v>
      </c>
      <c r="L115" s="6">
        <v>4.587155963302752</v>
      </c>
      <c r="M115" s="6">
        <v>2.293577981651376</v>
      </c>
      <c r="N115" s="6">
        <v>0</v>
      </c>
      <c r="O115" s="6">
        <v>0</v>
      </c>
      <c r="P115" s="6">
        <v>0</v>
      </c>
      <c r="Q115" s="6">
        <v>42.201834862385326</v>
      </c>
      <c r="R115" s="6">
        <v>16.055045871559635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23.39449541284404</v>
      </c>
      <c r="Y115" s="6">
        <v>9.174311926605505</v>
      </c>
      <c r="Z115" s="6">
        <v>1.834862385321101</v>
      </c>
      <c r="AA115" s="6">
        <v>0</v>
      </c>
      <c r="AB115" s="6">
        <v>0</v>
      </c>
      <c r="AC115" s="6">
        <v>0.45871559633027525</v>
      </c>
      <c r="AD115" s="6">
        <v>0</v>
      </c>
      <c r="AE115" s="9">
        <f t="shared" si="14"/>
        <v>100.00000000000001</v>
      </c>
      <c r="AF115" s="29">
        <v>6.8807339449541285</v>
      </c>
      <c r="AG115" s="29">
        <v>14.728682170542637</v>
      </c>
      <c r="AH115" s="29" t="s">
        <v>69</v>
      </c>
      <c r="AI115" s="30">
        <v>0.4537440308827369</v>
      </c>
      <c r="AJ115" s="30">
        <v>0.37186540876855884</v>
      </c>
      <c r="AK115" s="8">
        <v>0.8170731707317073</v>
      </c>
      <c r="AL115" s="8">
        <v>0.17073170731707318</v>
      </c>
      <c r="AM115" s="8">
        <v>0</v>
      </c>
      <c r="AN115" s="8">
        <v>0.012195121951219513</v>
      </c>
      <c r="AO115" s="8">
        <v>0</v>
      </c>
      <c r="AP115" s="8">
        <v>0</v>
      </c>
      <c r="AQ115" s="8">
        <v>0</v>
      </c>
      <c r="AR115" s="8">
        <v>0</v>
      </c>
      <c r="AS115" s="8">
        <v>0</v>
      </c>
      <c r="AT115" s="8">
        <v>0</v>
      </c>
      <c r="AU115" s="42">
        <f t="shared" si="15"/>
        <v>1</v>
      </c>
    </row>
    <row r="116" spans="2:47" ht="12.75">
      <c r="B116" s="36"/>
      <c r="C116" s="36" t="s">
        <v>277</v>
      </c>
      <c r="D116" s="37" t="s">
        <v>154</v>
      </c>
      <c r="E116" s="28" t="s">
        <v>126</v>
      </c>
      <c r="F116" s="28">
        <v>0</v>
      </c>
      <c r="G116" s="28">
        <v>1</v>
      </c>
      <c r="H116" s="28">
        <v>0</v>
      </c>
      <c r="I116" s="28" t="s">
        <v>254</v>
      </c>
      <c r="J116" s="28" t="s">
        <v>196</v>
      </c>
      <c r="K116" s="6">
        <v>205</v>
      </c>
      <c r="L116" s="6">
        <v>3.902439024390244</v>
      </c>
      <c r="M116" s="6">
        <v>1.4634146341463414</v>
      </c>
      <c r="N116" s="6">
        <v>1.4634146341463417</v>
      </c>
      <c r="O116" s="6">
        <v>0.4878048780487805</v>
      </c>
      <c r="P116" s="6">
        <v>0.975609756097561</v>
      </c>
      <c r="Q116" s="6">
        <v>39.512195121951216</v>
      </c>
      <c r="R116" s="6">
        <v>13.658536585365855</v>
      </c>
      <c r="S116" s="6">
        <v>0</v>
      </c>
      <c r="T116" s="6">
        <v>0.975609756097561</v>
      </c>
      <c r="U116" s="6">
        <v>0</v>
      </c>
      <c r="V116" s="6">
        <v>0</v>
      </c>
      <c r="W116" s="6">
        <v>0.4878048780487805</v>
      </c>
      <c r="X116" s="6">
        <v>21.951219512195124</v>
      </c>
      <c r="Y116" s="6">
        <v>11.707317073170731</v>
      </c>
      <c r="Z116" s="6">
        <v>2.9268292682926833</v>
      </c>
      <c r="AA116" s="6">
        <v>0</v>
      </c>
      <c r="AB116" s="6">
        <v>0</v>
      </c>
      <c r="AC116" s="6">
        <v>0.4878048780487805</v>
      </c>
      <c r="AD116" s="6">
        <v>0</v>
      </c>
      <c r="AE116" s="9">
        <f t="shared" si="14"/>
        <v>99.99999999999999</v>
      </c>
      <c r="AF116" s="29">
        <v>6.829268292682927</v>
      </c>
      <c r="AG116" s="29">
        <v>13.636363636363635</v>
      </c>
      <c r="AH116" s="29">
        <v>66.66666666666666</v>
      </c>
      <c r="AI116" s="30">
        <v>0.6459234355714535</v>
      </c>
      <c r="AJ116" s="30">
        <v>0.5426815749678195</v>
      </c>
      <c r="AK116" s="8">
        <v>0.7314487632508834</v>
      </c>
      <c r="AL116" s="8">
        <v>0.16607773851590105</v>
      </c>
      <c r="AM116" s="8">
        <v>0.0035335689045936395</v>
      </c>
      <c r="AN116" s="8">
        <v>0.07773851590106007</v>
      </c>
      <c r="AO116" s="8">
        <v>0</v>
      </c>
      <c r="AP116" s="8">
        <v>0</v>
      </c>
      <c r="AQ116" s="8">
        <v>0</v>
      </c>
      <c r="AR116" s="8">
        <v>0</v>
      </c>
      <c r="AS116" s="8">
        <v>0.007067137809187279</v>
      </c>
      <c r="AT116" s="8">
        <v>0.014134275618374558</v>
      </c>
      <c r="AU116" s="42">
        <f t="shared" si="15"/>
        <v>1</v>
      </c>
    </row>
    <row r="117" spans="2:47" ht="12.75">
      <c r="B117" s="36"/>
      <c r="C117" s="36" t="s">
        <v>278</v>
      </c>
      <c r="D117" s="37" t="s">
        <v>199</v>
      </c>
      <c r="E117" s="28" t="s">
        <v>126</v>
      </c>
      <c r="F117" s="28">
        <v>0</v>
      </c>
      <c r="G117" s="28">
        <v>1</v>
      </c>
      <c r="H117" s="28">
        <v>0</v>
      </c>
      <c r="I117" s="28" t="s">
        <v>254</v>
      </c>
      <c r="J117" s="28" t="s">
        <v>196</v>
      </c>
      <c r="K117" s="6">
        <v>208</v>
      </c>
      <c r="L117" s="6">
        <v>6.730769230769231</v>
      </c>
      <c r="M117" s="6">
        <v>1.4423076923076923</v>
      </c>
      <c r="N117" s="6">
        <v>0.4807692307692308</v>
      </c>
      <c r="O117" s="6">
        <v>1.4423076923076923</v>
      </c>
      <c r="P117" s="6">
        <v>0</v>
      </c>
      <c r="Q117" s="6">
        <v>41.34615384615385</v>
      </c>
      <c r="R117" s="6">
        <v>12.01923076923077</v>
      </c>
      <c r="S117" s="6">
        <v>0</v>
      </c>
      <c r="T117" s="6">
        <v>1.9230769230769231</v>
      </c>
      <c r="U117" s="6">
        <v>0.9615384615384616</v>
      </c>
      <c r="V117" s="6">
        <v>0</v>
      </c>
      <c r="W117" s="6">
        <v>0</v>
      </c>
      <c r="X117" s="6">
        <v>27.403846153846157</v>
      </c>
      <c r="Y117" s="6">
        <v>6.250000000000001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9">
        <f t="shared" si="14"/>
        <v>100.00000000000001</v>
      </c>
      <c r="AF117" s="29">
        <v>8.653846153846153</v>
      </c>
      <c r="AG117" s="29">
        <v>16.95906432748538</v>
      </c>
      <c r="AH117" s="29">
        <v>50</v>
      </c>
      <c r="AI117" s="30">
        <v>1.0156518589887378</v>
      </c>
      <c r="AJ117" s="30">
        <v>0.7795409102201383</v>
      </c>
      <c r="AK117" s="8">
        <v>0.8253968253968254</v>
      </c>
      <c r="AL117" s="8">
        <v>0.11507936507936507</v>
      </c>
      <c r="AM117" s="8">
        <v>0.003968253968253968</v>
      </c>
      <c r="AN117" s="8">
        <v>0.03571428571428571</v>
      </c>
      <c r="AO117" s="8">
        <v>0</v>
      </c>
      <c r="AP117" s="8">
        <v>0</v>
      </c>
      <c r="AQ117" s="8">
        <v>0</v>
      </c>
      <c r="AR117" s="8">
        <v>0</v>
      </c>
      <c r="AS117" s="8">
        <v>0</v>
      </c>
      <c r="AT117" s="8">
        <v>0.01984126984126984</v>
      </c>
      <c r="AU117" s="42">
        <f t="shared" si="15"/>
        <v>1</v>
      </c>
    </row>
    <row r="118" spans="2:47" ht="12.75">
      <c r="B118" s="45" t="s">
        <v>302</v>
      </c>
      <c r="C118" s="36" t="s">
        <v>155</v>
      </c>
      <c r="D118" s="37" t="s">
        <v>280</v>
      </c>
      <c r="E118" s="28" t="s">
        <v>126</v>
      </c>
      <c r="F118" s="28">
        <v>0</v>
      </c>
      <c r="G118" s="28">
        <v>1</v>
      </c>
      <c r="H118" s="28">
        <v>0</v>
      </c>
      <c r="I118" s="28" t="s">
        <v>254</v>
      </c>
      <c r="J118" s="28" t="s">
        <v>129</v>
      </c>
      <c r="K118" s="6">
        <v>126</v>
      </c>
      <c r="L118" s="6">
        <v>23.015873015873016</v>
      </c>
      <c r="M118" s="6">
        <v>2.380952380952381</v>
      </c>
      <c r="N118" s="6">
        <v>1.5873015873015872</v>
      </c>
      <c r="O118" s="6">
        <v>0</v>
      </c>
      <c r="P118" s="6">
        <v>0</v>
      </c>
      <c r="Q118" s="6">
        <v>27.777777777777775</v>
      </c>
      <c r="R118" s="6">
        <v>16.666666666666664</v>
      </c>
      <c r="S118" s="6">
        <v>0</v>
      </c>
      <c r="T118" s="6">
        <v>3.1746031746031744</v>
      </c>
      <c r="U118" s="6">
        <v>0</v>
      </c>
      <c r="V118" s="6">
        <v>0</v>
      </c>
      <c r="W118" s="6">
        <v>0</v>
      </c>
      <c r="X118" s="6">
        <v>16.666666666666668</v>
      </c>
      <c r="Y118" s="6">
        <v>8.73015873015873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9">
        <f t="shared" si="14"/>
        <v>100</v>
      </c>
      <c r="AF118" s="29">
        <v>26.984126984126984</v>
      </c>
      <c r="AG118" s="29">
        <v>20.634920634920633</v>
      </c>
      <c r="AH118" s="29">
        <v>50</v>
      </c>
      <c r="AI118" s="30">
        <v>14.535539345244384</v>
      </c>
      <c r="AJ118" s="30">
        <v>3.9724455353462917</v>
      </c>
      <c r="AK118" s="8">
        <v>0.6344827586206896</v>
      </c>
      <c r="AL118" s="8">
        <v>0.3620689655172414</v>
      </c>
      <c r="AM118" s="8">
        <v>0</v>
      </c>
      <c r="AN118" s="8">
        <v>0</v>
      </c>
      <c r="AO118" s="8">
        <v>0</v>
      </c>
      <c r="AP118" s="8">
        <v>0</v>
      </c>
      <c r="AQ118" s="8">
        <v>0</v>
      </c>
      <c r="AR118" s="8">
        <v>0</v>
      </c>
      <c r="AS118" s="8">
        <v>0</v>
      </c>
      <c r="AT118" s="8">
        <v>0.0034482758620689655</v>
      </c>
      <c r="AU118" s="42">
        <f t="shared" si="15"/>
        <v>0.9999999999999999</v>
      </c>
    </row>
    <row r="119" spans="2:47" ht="12.75">
      <c r="B119" s="36" t="s">
        <v>313</v>
      </c>
      <c r="C119" s="36"/>
      <c r="D119" s="37"/>
      <c r="E119" s="28"/>
      <c r="F119" s="39"/>
      <c r="G119" s="39"/>
      <c r="H119" s="39"/>
      <c r="I119" s="28"/>
      <c r="J119" s="28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9"/>
      <c r="AF119" s="29"/>
      <c r="AG119" s="29"/>
      <c r="AH119" s="29"/>
      <c r="AI119" s="30"/>
      <c r="AJ119" s="30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42"/>
    </row>
    <row r="120" spans="2:47" ht="12.75">
      <c r="B120" s="45" t="s">
        <v>258</v>
      </c>
      <c r="C120" s="36" t="s">
        <v>167</v>
      </c>
      <c r="D120" s="37" t="s">
        <v>166</v>
      </c>
      <c r="E120" s="28" t="s">
        <v>86</v>
      </c>
      <c r="F120" s="39">
        <v>0.0014168854967600553</v>
      </c>
      <c r="G120" s="38">
        <v>0.3774960799501257</v>
      </c>
      <c r="H120" s="38">
        <v>0.6210870345531143</v>
      </c>
      <c r="I120" s="28" t="s">
        <v>254</v>
      </c>
      <c r="J120" s="28" t="s">
        <v>196</v>
      </c>
      <c r="K120" s="6">
        <v>211</v>
      </c>
      <c r="L120" s="6">
        <v>2.3696682464454977</v>
      </c>
      <c r="M120" s="6">
        <v>0.47393364928909953</v>
      </c>
      <c r="N120" s="6">
        <v>0.47393364928909953</v>
      </c>
      <c r="O120" s="6">
        <v>0.47393364928909953</v>
      </c>
      <c r="P120" s="6">
        <v>0</v>
      </c>
      <c r="Q120" s="6">
        <v>25.592417061611375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67.29857819905214</v>
      </c>
      <c r="Y120" s="6">
        <v>2.843601895734597</v>
      </c>
      <c r="Z120" s="6">
        <v>0</v>
      </c>
      <c r="AA120" s="6">
        <v>0.47393364928909953</v>
      </c>
      <c r="AB120" s="6">
        <v>0</v>
      </c>
      <c r="AC120" s="6">
        <v>0</v>
      </c>
      <c r="AD120" s="6">
        <v>0</v>
      </c>
      <c r="AE120" s="9">
        <f aca="true" t="shared" si="16" ref="AE120:AE133">SUM(L120:AD120)</f>
        <v>100</v>
      </c>
      <c r="AF120" s="29">
        <v>3.3175355450236967</v>
      </c>
      <c r="AG120" s="29">
        <v>12.373737373737374</v>
      </c>
      <c r="AH120" s="29" t="s">
        <v>69</v>
      </c>
      <c r="AI120" s="30">
        <v>4.151596004493722</v>
      </c>
      <c r="AJ120" s="30">
        <v>3.7921504629791145</v>
      </c>
      <c r="AK120" s="8">
        <v>0.9220183486238532</v>
      </c>
      <c r="AL120" s="8">
        <v>0.07339449541284404</v>
      </c>
      <c r="AM120" s="8">
        <v>0</v>
      </c>
      <c r="AN120" s="8">
        <v>0.0045871559633027525</v>
      </c>
      <c r="AO120" s="8">
        <v>0</v>
      </c>
      <c r="AP120" s="8">
        <v>0</v>
      </c>
      <c r="AQ120" s="8">
        <v>0</v>
      </c>
      <c r="AR120" s="8">
        <v>0</v>
      </c>
      <c r="AS120" s="8">
        <v>0</v>
      </c>
      <c r="AT120" s="8">
        <v>0</v>
      </c>
      <c r="AU120" s="42">
        <f aca="true" t="shared" si="17" ref="AU120:AU128">SUM(AK120:AT120)</f>
        <v>1</v>
      </c>
    </row>
    <row r="121" spans="2:47" ht="12.75">
      <c r="B121" s="45" t="s">
        <v>258</v>
      </c>
      <c r="C121" s="36" t="s">
        <v>282</v>
      </c>
      <c r="D121" s="37" t="s">
        <v>168</v>
      </c>
      <c r="E121" s="28" t="s">
        <v>86</v>
      </c>
      <c r="F121" s="39">
        <v>0.002931205465730437</v>
      </c>
      <c r="G121" s="38">
        <v>0.43384434879948275</v>
      </c>
      <c r="H121" s="38">
        <v>0.5632244457347868</v>
      </c>
      <c r="I121" s="28" t="s">
        <v>255</v>
      </c>
      <c r="J121" s="28" t="s">
        <v>196</v>
      </c>
      <c r="K121" s="6">
        <v>204</v>
      </c>
      <c r="L121" s="6">
        <v>2.450980392156863</v>
      </c>
      <c r="M121" s="6">
        <v>0.9803921568627451</v>
      </c>
      <c r="N121" s="6">
        <v>0.9803921568627451</v>
      </c>
      <c r="O121" s="6">
        <v>1.4705882352941175</v>
      </c>
      <c r="P121" s="6">
        <v>0</v>
      </c>
      <c r="Q121" s="6">
        <v>15.686274509803923</v>
      </c>
      <c r="R121" s="6">
        <v>0.49019607843137253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67.6470588235294</v>
      </c>
      <c r="Y121" s="6">
        <v>6.862745098039215</v>
      </c>
      <c r="Z121" s="6">
        <v>2.941176470588235</v>
      </c>
      <c r="AA121" s="6">
        <v>0.49019607843137253</v>
      </c>
      <c r="AB121" s="6">
        <v>0</v>
      </c>
      <c r="AC121" s="6">
        <v>0</v>
      </c>
      <c r="AD121" s="6">
        <v>0</v>
      </c>
      <c r="AE121" s="9">
        <f t="shared" si="16"/>
        <v>99.99999999999999</v>
      </c>
      <c r="AF121" s="29">
        <v>4.411764705882353</v>
      </c>
      <c r="AG121" s="29">
        <v>17.759562841530055</v>
      </c>
      <c r="AH121" s="29" t="s">
        <v>69</v>
      </c>
      <c r="AI121" s="30">
        <v>2.9187243530222253</v>
      </c>
      <c r="AJ121" s="30">
        <v>2.35343781824717</v>
      </c>
      <c r="AK121" s="8">
        <v>0.796875</v>
      </c>
      <c r="AL121" s="8">
        <v>0.08203125</v>
      </c>
      <c r="AM121" s="8">
        <v>0.007812499999999999</v>
      </c>
      <c r="AN121" s="8">
        <v>0.05078125</v>
      </c>
      <c r="AO121" s="8">
        <v>0.05078125</v>
      </c>
      <c r="AP121" s="8">
        <v>0</v>
      </c>
      <c r="AQ121" s="8">
        <v>0</v>
      </c>
      <c r="AR121" s="8">
        <v>0.01171875</v>
      </c>
      <c r="AS121" s="8">
        <v>0</v>
      </c>
      <c r="AT121" s="8">
        <v>0</v>
      </c>
      <c r="AU121" s="42">
        <f t="shared" si="17"/>
        <v>1</v>
      </c>
    </row>
    <row r="122" spans="2:47" ht="12.75">
      <c r="B122" s="45" t="s">
        <v>178</v>
      </c>
      <c r="C122" s="36" t="s">
        <v>279</v>
      </c>
      <c r="D122" s="37" t="s">
        <v>177</v>
      </c>
      <c r="E122" s="28" t="s">
        <v>126</v>
      </c>
      <c r="F122" s="28">
        <v>0</v>
      </c>
      <c r="G122" s="28">
        <v>1</v>
      </c>
      <c r="H122" s="28">
        <v>0</v>
      </c>
      <c r="I122" s="28" t="s">
        <v>254</v>
      </c>
      <c r="J122" s="28" t="s">
        <v>196</v>
      </c>
      <c r="K122" s="6">
        <v>202</v>
      </c>
      <c r="L122" s="6">
        <v>1.4851485148514851</v>
      </c>
      <c r="M122" s="6">
        <v>1.4851485148514851</v>
      </c>
      <c r="N122" s="6">
        <v>0</v>
      </c>
      <c r="O122" s="6">
        <v>0.49504950495049505</v>
      </c>
      <c r="P122" s="6">
        <v>1.4851485148514851</v>
      </c>
      <c r="Q122" s="6">
        <v>25.247524752475247</v>
      </c>
      <c r="R122" s="6">
        <v>2.4752475247524752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62.37623762376238</v>
      </c>
      <c r="Y122" s="6">
        <v>2.4752475247524752</v>
      </c>
      <c r="Z122" s="6">
        <v>0</v>
      </c>
      <c r="AA122" s="6">
        <v>2.4752475247524752</v>
      </c>
      <c r="AB122" s="6">
        <v>0</v>
      </c>
      <c r="AC122" s="6">
        <v>0</v>
      </c>
      <c r="AD122" s="6">
        <v>0</v>
      </c>
      <c r="AE122" s="9">
        <f t="shared" si="16"/>
        <v>100</v>
      </c>
      <c r="AF122" s="29">
        <v>2.9702970297029703</v>
      </c>
      <c r="AG122" s="29">
        <v>11.016949152542372</v>
      </c>
      <c r="AH122" s="29" t="s">
        <v>69</v>
      </c>
      <c r="AI122" s="30">
        <v>3.878583940326505</v>
      </c>
      <c r="AJ122" s="30">
        <v>3.3339317274295914</v>
      </c>
      <c r="AK122" s="8">
        <v>0.8553191489361702</v>
      </c>
      <c r="AL122" s="8">
        <v>0.12340425531914893</v>
      </c>
      <c r="AM122" s="8">
        <v>0</v>
      </c>
      <c r="AN122" s="8">
        <v>0</v>
      </c>
      <c r="AO122" s="8">
        <v>0.02127659574468085</v>
      </c>
      <c r="AP122" s="8">
        <v>0</v>
      </c>
      <c r="AQ122" s="8">
        <v>0</v>
      </c>
      <c r="AR122" s="8">
        <v>0</v>
      </c>
      <c r="AS122" s="8">
        <v>0</v>
      </c>
      <c r="AT122" s="8">
        <v>0</v>
      </c>
      <c r="AU122" s="42">
        <f t="shared" si="17"/>
        <v>1</v>
      </c>
    </row>
    <row r="123" spans="2:47" ht="12.75">
      <c r="B123" s="15"/>
      <c r="C123" s="36" t="s">
        <v>506</v>
      </c>
      <c r="D123" s="37" t="s">
        <v>179</v>
      </c>
      <c r="E123" s="28" t="s">
        <v>126</v>
      </c>
      <c r="F123" s="28">
        <v>0</v>
      </c>
      <c r="G123" s="28">
        <v>1</v>
      </c>
      <c r="H123" s="28">
        <v>0</v>
      </c>
      <c r="I123" s="28" t="s">
        <v>254</v>
      </c>
      <c r="J123" s="28" t="s">
        <v>196</v>
      </c>
      <c r="K123" s="6">
        <v>208</v>
      </c>
      <c r="L123" s="6">
        <v>6.730769230769231</v>
      </c>
      <c r="M123" s="6">
        <v>0.4807692307692308</v>
      </c>
      <c r="N123" s="6">
        <v>0.4807692307692308</v>
      </c>
      <c r="O123" s="6">
        <v>0.4807692307692308</v>
      </c>
      <c r="P123" s="6">
        <v>0.4807692307692308</v>
      </c>
      <c r="Q123" s="6">
        <v>25.961538461538463</v>
      </c>
      <c r="R123" s="6">
        <v>1.4423076923076923</v>
      </c>
      <c r="S123" s="6">
        <v>0</v>
      </c>
      <c r="T123" s="6">
        <v>0</v>
      </c>
      <c r="U123" s="6">
        <v>0</v>
      </c>
      <c r="V123" s="6">
        <v>0</v>
      </c>
      <c r="W123" s="6">
        <v>0.4807692307692308</v>
      </c>
      <c r="X123" s="6">
        <v>61.0576923076923</v>
      </c>
      <c r="Y123" s="6">
        <v>2.4038461538461537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9">
        <f t="shared" si="16"/>
        <v>100</v>
      </c>
      <c r="AF123" s="29">
        <v>7.6923076923076925</v>
      </c>
      <c r="AG123" s="29">
        <v>10</v>
      </c>
      <c r="AH123" s="29" t="s">
        <v>69</v>
      </c>
      <c r="AI123" s="30">
        <v>1.9122766735587637</v>
      </c>
      <c r="AJ123" s="30">
        <v>1.5066422276523592</v>
      </c>
      <c r="AK123" s="8">
        <v>0.8214285714285714</v>
      </c>
      <c r="AL123" s="8">
        <v>0.1388888888888889</v>
      </c>
      <c r="AM123" s="8">
        <v>0</v>
      </c>
      <c r="AN123" s="8">
        <v>0.027777777777777776</v>
      </c>
      <c r="AO123" s="8">
        <v>0.011904761904761904</v>
      </c>
      <c r="AP123" s="8">
        <v>0</v>
      </c>
      <c r="AQ123" s="8">
        <v>0</v>
      </c>
      <c r="AR123" s="8">
        <v>0</v>
      </c>
      <c r="AS123" s="8">
        <v>0</v>
      </c>
      <c r="AT123" s="8">
        <v>0</v>
      </c>
      <c r="AU123" s="42">
        <f t="shared" si="17"/>
        <v>0.9999999999999999</v>
      </c>
    </row>
    <row r="124" spans="2:47" ht="12.75">
      <c r="B124" s="15"/>
      <c r="C124" s="36" t="s">
        <v>686</v>
      </c>
      <c r="D124" s="37" t="s">
        <v>180</v>
      </c>
      <c r="E124" s="28" t="s">
        <v>126</v>
      </c>
      <c r="F124" s="28">
        <v>0</v>
      </c>
      <c r="G124" s="28">
        <v>1</v>
      </c>
      <c r="H124" s="28">
        <v>0</v>
      </c>
      <c r="I124" s="28" t="s">
        <v>254</v>
      </c>
      <c r="J124" s="28" t="s">
        <v>196</v>
      </c>
      <c r="K124" s="6">
        <v>202</v>
      </c>
      <c r="L124" s="6">
        <v>4.455445544554455</v>
      </c>
      <c r="M124" s="6">
        <v>0.9900990099009901</v>
      </c>
      <c r="N124" s="6">
        <v>1.9801980198019802</v>
      </c>
      <c r="O124" s="6">
        <v>0.49504950495049505</v>
      </c>
      <c r="P124" s="6">
        <v>2.9702970297029703</v>
      </c>
      <c r="Q124" s="6">
        <v>33.168316831683164</v>
      </c>
      <c r="R124" s="6">
        <v>1.9801980198019802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52.97029702970296</v>
      </c>
      <c r="Y124" s="6">
        <v>0.9900990099009901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9">
        <f t="shared" si="16"/>
        <v>99.99999999999999</v>
      </c>
      <c r="AF124" s="29">
        <v>7.425742574257425</v>
      </c>
      <c r="AG124" s="29">
        <v>12.944983818770229</v>
      </c>
      <c r="AH124" s="29" t="s">
        <v>69</v>
      </c>
      <c r="AI124" s="30">
        <v>2.0966020338732</v>
      </c>
      <c r="AJ124" s="30">
        <v>1.7428543656065285</v>
      </c>
      <c r="AK124" s="8">
        <v>0.8541666666666666</v>
      </c>
      <c r="AL124" s="8">
        <v>0.1125</v>
      </c>
      <c r="AM124" s="8">
        <v>0.004166666666666667</v>
      </c>
      <c r="AN124" s="8">
        <v>0.004166666666666667</v>
      </c>
      <c r="AO124" s="8">
        <v>0.020833333333333332</v>
      </c>
      <c r="AP124" s="8">
        <v>0</v>
      </c>
      <c r="AQ124" s="8">
        <v>0</v>
      </c>
      <c r="AR124" s="8">
        <v>0</v>
      </c>
      <c r="AS124" s="8">
        <v>0</v>
      </c>
      <c r="AT124" s="8">
        <v>0.004166666666666667</v>
      </c>
      <c r="AU124" s="42">
        <f t="shared" si="17"/>
        <v>1</v>
      </c>
    </row>
    <row r="125" spans="2:47" ht="12.75">
      <c r="B125" s="15"/>
      <c r="C125" s="66" t="s">
        <v>687</v>
      </c>
      <c r="D125" s="37" t="s">
        <v>181</v>
      </c>
      <c r="E125" s="28" t="s">
        <v>126</v>
      </c>
      <c r="F125" s="28">
        <v>0</v>
      </c>
      <c r="G125" s="28">
        <v>1</v>
      </c>
      <c r="H125" s="28">
        <v>0</v>
      </c>
      <c r="I125" s="28" t="s">
        <v>254</v>
      </c>
      <c r="J125" s="28" t="s">
        <v>196</v>
      </c>
      <c r="K125" s="6">
        <v>206</v>
      </c>
      <c r="L125" s="6">
        <v>5.825242718446602</v>
      </c>
      <c r="M125" s="6">
        <v>0.48543689320388345</v>
      </c>
      <c r="N125" s="6">
        <v>0.48543689320388345</v>
      </c>
      <c r="O125" s="6">
        <v>1.4563106796116505</v>
      </c>
      <c r="P125" s="6">
        <v>0.48543689320388345</v>
      </c>
      <c r="Q125" s="6">
        <v>26.699029126213595</v>
      </c>
      <c r="R125" s="6">
        <v>1.9417475728155338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60.19417475728155</v>
      </c>
      <c r="Y125" s="6">
        <v>0.9708737864077669</v>
      </c>
      <c r="Z125" s="6">
        <v>0.48543689320388345</v>
      </c>
      <c r="AA125" s="6">
        <v>0.9708737864077669</v>
      </c>
      <c r="AB125" s="6">
        <v>0</v>
      </c>
      <c r="AC125" s="6">
        <v>0</v>
      </c>
      <c r="AD125" s="6">
        <v>0</v>
      </c>
      <c r="AE125" s="9">
        <f t="shared" si="16"/>
        <v>100</v>
      </c>
      <c r="AF125" s="29">
        <v>6.796116504854369</v>
      </c>
      <c r="AG125" s="29">
        <v>10.74380165289256</v>
      </c>
      <c r="AH125" s="29" t="s">
        <v>69</v>
      </c>
      <c r="AI125" s="30">
        <v>1.6922832936220769</v>
      </c>
      <c r="AJ125" s="30">
        <v>1.4113779695795459</v>
      </c>
      <c r="AK125" s="8">
        <v>0.8267716535433071</v>
      </c>
      <c r="AL125" s="8">
        <v>0.1732283464566929</v>
      </c>
      <c r="AM125" s="8">
        <v>0</v>
      </c>
      <c r="AN125" s="8">
        <v>0</v>
      </c>
      <c r="AO125" s="8">
        <v>0</v>
      </c>
      <c r="AP125" s="8">
        <v>0</v>
      </c>
      <c r="AQ125" s="8">
        <v>0</v>
      </c>
      <c r="AR125" s="8">
        <v>0</v>
      </c>
      <c r="AS125" s="8">
        <v>0</v>
      </c>
      <c r="AT125" s="8">
        <v>0</v>
      </c>
      <c r="AU125" s="42">
        <f t="shared" si="17"/>
        <v>1</v>
      </c>
    </row>
    <row r="126" spans="2:47" ht="12.75">
      <c r="B126" s="15"/>
      <c r="C126" s="36" t="s">
        <v>688</v>
      </c>
      <c r="D126" s="37" t="s">
        <v>182</v>
      </c>
      <c r="E126" s="28" t="s">
        <v>126</v>
      </c>
      <c r="F126" s="28">
        <v>0</v>
      </c>
      <c r="G126" s="28">
        <v>1</v>
      </c>
      <c r="H126" s="28">
        <v>0</v>
      </c>
      <c r="I126" s="28" t="s">
        <v>255</v>
      </c>
      <c r="J126" s="28" t="s">
        <v>196</v>
      </c>
      <c r="K126" s="6">
        <v>209</v>
      </c>
      <c r="L126" s="6">
        <v>10.526315789473683</v>
      </c>
      <c r="M126" s="6">
        <v>5.263157894736842</v>
      </c>
      <c r="N126" s="6">
        <v>0.4784688995215311</v>
      </c>
      <c r="O126" s="6">
        <v>2.8708133971291865</v>
      </c>
      <c r="P126" s="6">
        <v>0</v>
      </c>
      <c r="Q126" s="6">
        <v>28.708133971291865</v>
      </c>
      <c r="R126" s="6">
        <v>4.30622009569378</v>
      </c>
      <c r="S126" s="6">
        <v>0</v>
      </c>
      <c r="T126" s="6">
        <v>0</v>
      </c>
      <c r="U126" s="6">
        <v>0</v>
      </c>
      <c r="V126" s="6">
        <v>0.4784688995215311</v>
      </c>
      <c r="W126" s="6">
        <v>0</v>
      </c>
      <c r="X126" s="6">
        <v>43.06220095693779</v>
      </c>
      <c r="Y126" s="6">
        <v>2.8708133971291865</v>
      </c>
      <c r="Z126" s="6">
        <v>0.9569377990430622</v>
      </c>
      <c r="AA126" s="6">
        <v>0.4784688995215311</v>
      </c>
      <c r="AB126" s="6">
        <v>0</v>
      </c>
      <c r="AC126" s="6">
        <v>0</v>
      </c>
      <c r="AD126" s="6">
        <v>0</v>
      </c>
      <c r="AE126" s="9">
        <f t="shared" si="16"/>
        <v>99.99999999999999</v>
      </c>
      <c r="AF126" s="29">
        <v>16.267942583732054</v>
      </c>
      <c r="AG126" s="29">
        <v>18.82352941176471</v>
      </c>
      <c r="AH126" s="29" t="s">
        <v>69</v>
      </c>
      <c r="AI126" s="30">
        <v>0.719346708350076</v>
      </c>
      <c r="AJ126" s="30">
        <v>0.5427561806684689</v>
      </c>
      <c r="AK126" s="8">
        <v>0.7517985611510791</v>
      </c>
      <c r="AL126" s="8">
        <v>0.22302158273381295</v>
      </c>
      <c r="AM126" s="8">
        <v>0.0035971223021582736</v>
      </c>
      <c r="AN126" s="8">
        <v>0</v>
      </c>
      <c r="AO126" s="8">
        <v>0.017985611510791366</v>
      </c>
      <c r="AP126" s="8">
        <v>0</v>
      </c>
      <c r="AQ126" s="8">
        <v>0</v>
      </c>
      <c r="AR126" s="8">
        <v>0.0035971223021582736</v>
      </c>
      <c r="AS126" s="8">
        <v>0</v>
      </c>
      <c r="AT126" s="8">
        <v>0</v>
      </c>
      <c r="AU126" s="42">
        <f t="shared" si="17"/>
        <v>0.9999999999999999</v>
      </c>
    </row>
    <row r="127" spans="2:47" ht="12.75">
      <c r="B127" s="15"/>
      <c r="C127" s="36" t="s">
        <v>184</v>
      </c>
      <c r="D127" s="37" t="s">
        <v>183</v>
      </c>
      <c r="E127" s="28" t="s">
        <v>126</v>
      </c>
      <c r="F127" s="28">
        <v>0</v>
      </c>
      <c r="G127" s="28">
        <v>1</v>
      </c>
      <c r="H127" s="28">
        <v>0</v>
      </c>
      <c r="I127" s="28" t="s">
        <v>255</v>
      </c>
      <c r="J127" s="28" t="s">
        <v>196</v>
      </c>
      <c r="K127" s="6">
        <v>200</v>
      </c>
      <c r="L127" s="6">
        <v>6</v>
      </c>
      <c r="M127" s="6">
        <v>3</v>
      </c>
      <c r="N127" s="6">
        <v>0</v>
      </c>
      <c r="O127" s="6">
        <v>4.5</v>
      </c>
      <c r="P127" s="6">
        <v>0</v>
      </c>
      <c r="Q127" s="6">
        <v>27.5</v>
      </c>
      <c r="R127" s="6">
        <v>9.5</v>
      </c>
      <c r="S127" s="6">
        <v>0.5</v>
      </c>
      <c r="T127" s="6">
        <v>2.5</v>
      </c>
      <c r="U127" s="6">
        <v>0</v>
      </c>
      <c r="V127" s="6">
        <v>0</v>
      </c>
      <c r="W127" s="6">
        <v>0</v>
      </c>
      <c r="X127" s="6">
        <v>36</v>
      </c>
      <c r="Y127" s="6">
        <v>8.5</v>
      </c>
      <c r="Z127" s="6">
        <v>0</v>
      </c>
      <c r="AA127" s="6">
        <v>1</v>
      </c>
      <c r="AB127" s="6">
        <v>0</v>
      </c>
      <c r="AC127" s="6">
        <v>0.5</v>
      </c>
      <c r="AD127" s="6">
        <v>0.5</v>
      </c>
      <c r="AE127" s="9">
        <f t="shared" si="16"/>
        <v>100</v>
      </c>
      <c r="AF127" s="29">
        <v>9</v>
      </c>
      <c r="AG127" s="29">
        <v>14.925373134328357</v>
      </c>
      <c r="AH127" s="29">
        <v>41.66666666666667</v>
      </c>
      <c r="AI127" s="30">
        <v>0.769678296700891</v>
      </c>
      <c r="AJ127" s="30">
        <v>0.5097207262919808</v>
      </c>
      <c r="AK127" s="8">
        <v>0.6578947368421053</v>
      </c>
      <c r="AL127" s="8">
        <v>0.21710526315789475</v>
      </c>
      <c r="AM127" s="8">
        <v>0.0032894736842105266</v>
      </c>
      <c r="AN127" s="8">
        <v>0.055921052631578955</v>
      </c>
      <c r="AO127" s="8">
        <v>0.05921052631578948</v>
      </c>
      <c r="AP127" s="8">
        <v>0</v>
      </c>
      <c r="AQ127" s="8">
        <v>0.003289473684210526</v>
      </c>
      <c r="AR127" s="8">
        <v>0</v>
      </c>
      <c r="AS127" s="8">
        <v>0</v>
      </c>
      <c r="AT127" s="8">
        <v>0.003289473684210526</v>
      </c>
      <c r="AU127" s="42">
        <f t="shared" si="17"/>
        <v>1</v>
      </c>
    </row>
    <row r="128" spans="2:47" ht="12.75">
      <c r="B128" s="15"/>
      <c r="C128" s="36" t="s">
        <v>186</v>
      </c>
      <c r="D128" s="37" t="s">
        <v>185</v>
      </c>
      <c r="E128" s="28" t="s">
        <v>126</v>
      </c>
      <c r="F128" s="28">
        <v>0</v>
      </c>
      <c r="G128" s="28">
        <v>1</v>
      </c>
      <c r="H128" s="28">
        <v>0</v>
      </c>
      <c r="I128" s="28" t="s">
        <v>254</v>
      </c>
      <c r="J128" s="28" t="s">
        <v>196</v>
      </c>
      <c r="K128" s="6">
        <v>202</v>
      </c>
      <c r="L128" s="6">
        <v>6.435643564356436</v>
      </c>
      <c r="M128" s="6">
        <v>1.4851485148514851</v>
      </c>
      <c r="N128" s="6">
        <v>2.4752475247524752</v>
      </c>
      <c r="O128" s="6">
        <v>0.49504950495049505</v>
      </c>
      <c r="P128" s="6">
        <v>0.49504950495049505</v>
      </c>
      <c r="Q128" s="6">
        <v>33.168316831683164</v>
      </c>
      <c r="R128" s="6">
        <v>2.9702970297029703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46.53465346534653</v>
      </c>
      <c r="Y128" s="6">
        <v>5.9405940594059405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9">
        <f t="shared" si="16"/>
        <v>99.99999999999999</v>
      </c>
      <c r="AF128" s="29">
        <v>10.396039603960396</v>
      </c>
      <c r="AG128" s="29">
        <v>13.857677902621724</v>
      </c>
      <c r="AH128" s="29" t="s">
        <v>69</v>
      </c>
      <c r="AI128" s="30">
        <v>1.8510454596044592</v>
      </c>
      <c r="AJ128" s="30">
        <v>1.5514986839838205</v>
      </c>
      <c r="AK128" s="8">
        <v>0.8494208494208494</v>
      </c>
      <c r="AL128" s="8">
        <v>0.1274131274131274</v>
      </c>
      <c r="AM128" s="8">
        <v>0</v>
      </c>
      <c r="AN128" s="8">
        <v>0.003861003861003861</v>
      </c>
      <c r="AO128" s="8">
        <v>0.019305019305019305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42">
        <f t="shared" si="17"/>
        <v>0.9999999999999999</v>
      </c>
    </row>
    <row r="129" spans="2:47" ht="12.75">
      <c r="B129" s="15"/>
      <c r="C129" s="66" t="s">
        <v>689</v>
      </c>
      <c r="D129" s="37" t="s">
        <v>187</v>
      </c>
      <c r="E129" s="28" t="s">
        <v>126</v>
      </c>
      <c r="F129" s="28">
        <v>0</v>
      </c>
      <c r="G129" s="28">
        <v>1</v>
      </c>
      <c r="H129" s="28">
        <v>0</v>
      </c>
      <c r="I129" s="28" t="s">
        <v>254</v>
      </c>
      <c r="J129" s="28" t="s">
        <v>196</v>
      </c>
      <c r="K129" s="6">
        <v>205</v>
      </c>
      <c r="L129" s="6">
        <v>2.4390243902439024</v>
      </c>
      <c r="M129" s="6">
        <v>1.4634146341463417</v>
      </c>
      <c r="N129" s="6">
        <v>0.975609756097561</v>
      </c>
      <c r="O129" s="6">
        <v>1.951219512195122</v>
      </c>
      <c r="P129" s="6">
        <v>0.4878048780487805</v>
      </c>
      <c r="Q129" s="6">
        <v>22.4390243902439</v>
      </c>
      <c r="R129" s="6">
        <v>4.878048780487805</v>
      </c>
      <c r="S129" s="6">
        <v>0</v>
      </c>
      <c r="T129" s="6">
        <v>0.975609756097561</v>
      </c>
      <c r="U129" s="6">
        <v>0</v>
      </c>
      <c r="V129" s="6">
        <v>0</v>
      </c>
      <c r="W129" s="6">
        <v>0</v>
      </c>
      <c r="X129" s="6">
        <v>63.41463414634146</v>
      </c>
      <c r="Y129" s="6">
        <v>0.975609756097561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9">
        <f t="shared" si="16"/>
        <v>100</v>
      </c>
      <c r="AF129" s="29">
        <v>4.878048780487805</v>
      </c>
      <c r="AG129" s="29">
        <v>9.523809523809524</v>
      </c>
      <c r="AH129" s="29" t="s">
        <v>69</v>
      </c>
      <c r="AI129" s="30">
        <v>1.222664209261952</v>
      </c>
      <c r="AJ129" s="30">
        <v>0.9387496737779032</v>
      </c>
      <c r="AK129" s="8">
        <v>0.8494208494208494</v>
      </c>
      <c r="AL129" s="8">
        <v>0.1274131274131274</v>
      </c>
      <c r="AM129" s="8">
        <v>0</v>
      </c>
      <c r="AN129" s="8">
        <v>0.003861003861003861</v>
      </c>
      <c r="AO129" s="8">
        <v>0.019305019305019305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42">
        <v>0.9999999999999999</v>
      </c>
    </row>
    <row r="130" spans="2:47" ht="12.75">
      <c r="B130" s="15"/>
      <c r="C130" s="36" t="s">
        <v>189</v>
      </c>
      <c r="D130" s="37" t="s">
        <v>188</v>
      </c>
      <c r="E130" s="28" t="s">
        <v>126</v>
      </c>
      <c r="F130" s="28">
        <v>0</v>
      </c>
      <c r="G130" s="28">
        <v>1</v>
      </c>
      <c r="H130" s="28">
        <v>0</v>
      </c>
      <c r="I130" s="28" t="s">
        <v>254</v>
      </c>
      <c r="J130" s="28" t="s">
        <v>196</v>
      </c>
      <c r="K130" s="6">
        <v>203</v>
      </c>
      <c r="L130" s="6">
        <v>5.41871921182266</v>
      </c>
      <c r="M130" s="6">
        <v>1.9704433497536946</v>
      </c>
      <c r="N130" s="6">
        <v>0.9852216748768473</v>
      </c>
      <c r="O130" s="6">
        <v>0.9852216748768473</v>
      </c>
      <c r="P130" s="6">
        <v>0.49261083743842365</v>
      </c>
      <c r="Q130" s="6">
        <v>36.94581280788178</v>
      </c>
      <c r="R130" s="6">
        <v>3.9408866995073892</v>
      </c>
      <c r="S130" s="6">
        <v>0</v>
      </c>
      <c r="T130" s="6">
        <v>0.49261083743842365</v>
      </c>
      <c r="U130" s="6">
        <v>0</v>
      </c>
      <c r="V130" s="6">
        <v>0</v>
      </c>
      <c r="W130" s="6">
        <v>0</v>
      </c>
      <c r="X130" s="6">
        <v>46.30541871921183</v>
      </c>
      <c r="Y130" s="6">
        <v>0.9852216748768473</v>
      </c>
      <c r="Z130" s="6">
        <v>0.49261083743842365</v>
      </c>
      <c r="AA130" s="6">
        <v>0.49261083743842365</v>
      </c>
      <c r="AB130" s="6">
        <v>0</v>
      </c>
      <c r="AC130" s="6">
        <v>0.49261083743842365</v>
      </c>
      <c r="AD130" s="6">
        <v>0</v>
      </c>
      <c r="AE130" s="9">
        <f t="shared" si="16"/>
        <v>100</v>
      </c>
      <c r="AF130" s="29">
        <v>8.374384236453203</v>
      </c>
      <c r="AG130" s="29">
        <v>13.026819923371644</v>
      </c>
      <c r="AH130" s="29" t="s">
        <v>69</v>
      </c>
      <c r="AI130" s="30">
        <v>0.9065636709972661</v>
      </c>
      <c r="AJ130" s="30">
        <v>0.7390860450298997</v>
      </c>
      <c r="AK130" s="8">
        <v>0.7777777777777778</v>
      </c>
      <c r="AL130" s="8">
        <v>0.15325670498084293</v>
      </c>
      <c r="AM130" s="8">
        <v>0.0421455938697318</v>
      </c>
      <c r="AN130" s="8">
        <v>0.019157088122605366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0.007662835249042145</v>
      </c>
      <c r="AU130" s="42">
        <f>SUM(AK130:AT130)</f>
        <v>1.0000000000000002</v>
      </c>
    </row>
    <row r="131" spans="2:47" ht="12.75">
      <c r="B131" s="15"/>
      <c r="C131" s="36" t="s">
        <v>259</v>
      </c>
      <c r="D131" s="37" t="s">
        <v>190</v>
      </c>
      <c r="E131" s="28" t="s">
        <v>126</v>
      </c>
      <c r="F131" s="28">
        <v>0</v>
      </c>
      <c r="G131" s="28">
        <v>1</v>
      </c>
      <c r="H131" s="28">
        <v>0</v>
      </c>
      <c r="I131" s="28" t="s">
        <v>254</v>
      </c>
      <c r="J131" s="28" t="s">
        <v>196</v>
      </c>
      <c r="K131" s="6">
        <v>204</v>
      </c>
      <c r="L131" s="6">
        <v>2.450980392156863</v>
      </c>
      <c r="M131" s="6">
        <v>1.4705882352941175</v>
      </c>
      <c r="N131" s="6">
        <v>0</v>
      </c>
      <c r="O131" s="6">
        <v>0.49019607843137253</v>
      </c>
      <c r="P131" s="6">
        <v>0</v>
      </c>
      <c r="Q131" s="6">
        <v>34.31372549019608</v>
      </c>
      <c r="R131" s="6">
        <v>2.450980392156863</v>
      </c>
      <c r="S131" s="6">
        <v>0</v>
      </c>
      <c r="T131" s="6">
        <v>0.9803921568627451</v>
      </c>
      <c r="U131" s="6">
        <v>0</v>
      </c>
      <c r="V131" s="6">
        <v>0</v>
      </c>
      <c r="W131" s="6">
        <v>0</v>
      </c>
      <c r="X131" s="6">
        <v>55.392156862745104</v>
      </c>
      <c r="Y131" s="6">
        <v>2.4509803921568625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9">
        <f t="shared" si="16"/>
        <v>100.00000000000001</v>
      </c>
      <c r="AF131" s="29">
        <v>3.9215686274509807</v>
      </c>
      <c r="AG131" s="29">
        <v>11.620795107033638</v>
      </c>
      <c r="AH131" s="29" t="s">
        <v>69</v>
      </c>
      <c r="AI131" s="30">
        <v>0.7070143124742371</v>
      </c>
      <c r="AJ131" s="30">
        <v>0.5984685466586903</v>
      </c>
      <c r="AK131" s="8">
        <v>0.9178082191780822</v>
      </c>
      <c r="AL131" s="8">
        <v>0.0684931506849315</v>
      </c>
      <c r="AM131" s="8">
        <v>0</v>
      </c>
      <c r="AN131" s="8">
        <v>0</v>
      </c>
      <c r="AO131" s="8">
        <v>0.0136986301369863</v>
      </c>
      <c r="AP131" s="8">
        <v>0</v>
      </c>
      <c r="AQ131" s="8">
        <v>0</v>
      </c>
      <c r="AR131" s="8">
        <v>0</v>
      </c>
      <c r="AS131" s="8">
        <v>0</v>
      </c>
      <c r="AT131" s="8">
        <v>0</v>
      </c>
      <c r="AU131" s="42">
        <f>SUM(AK131:AT131)</f>
        <v>1</v>
      </c>
    </row>
    <row r="132" spans="2:47" ht="12.75">
      <c r="B132" s="15"/>
      <c r="C132" s="36" t="s">
        <v>260</v>
      </c>
      <c r="D132" s="37" t="s">
        <v>191</v>
      </c>
      <c r="E132" s="28" t="s">
        <v>126</v>
      </c>
      <c r="F132" s="28">
        <v>0</v>
      </c>
      <c r="G132" s="28">
        <v>1</v>
      </c>
      <c r="H132" s="28">
        <v>0</v>
      </c>
      <c r="I132" s="28" t="s">
        <v>254</v>
      </c>
      <c r="J132" s="28" t="s">
        <v>196</v>
      </c>
      <c r="K132" s="6">
        <v>207</v>
      </c>
      <c r="L132" s="6">
        <v>5.314009661835748</v>
      </c>
      <c r="M132" s="6">
        <v>1.4492753623188406</v>
      </c>
      <c r="N132" s="6">
        <v>0</v>
      </c>
      <c r="O132" s="6">
        <v>0.4830917874396135</v>
      </c>
      <c r="P132" s="6">
        <v>0.4830917874396135</v>
      </c>
      <c r="Q132" s="6">
        <v>43.961352657004824</v>
      </c>
      <c r="R132" s="6">
        <v>3.864734299516908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42.51207729468599</v>
      </c>
      <c r="Y132" s="6">
        <v>1.4492753623188406</v>
      </c>
      <c r="Z132" s="6">
        <v>0.4830917874396135</v>
      </c>
      <c r="AA132" s="6">
        <v>0</v>
      </c>
      <c r="AB132" s="6">
        <v>0</v>
      </c>
      <c r="AC132" s="6">
        <v>0</v>
      </c>
      <c r="AD132" s="6">
        <v>0</v>
      </c>
      <c r="AE132" s="9">
        <f t="shared" si="16"/>
        <v>100</v>
      </c>
      <c r="AF132" s="29">
        <v>6.763285024154589</v>
      </c>
      <c r="AG132" s="29">
        <v>18.10699588477366</v>
      </c>
      <c r="AH132" s="29" t="s">
        <v>69</v>
      </c>
      <c r="AI132" s="30">
        <v>0.5400607862663531</v>
      </c>
      <c r="AJ132" s="30">
        <v>0.45077654337554474</v>
      </c>
      <c r="AK132" s="8">
        <v>0.8464730290456431</v>
      </c>
      <c r="AL132" s="8">
        <v>0.12863070539419086</v>
      </c>
      <c r="AM132" s="8">
        <v>0</v>
      </c>
      <c r="AN132" s="8">
        <v>0.012448132780082987</v>
      </c>
      <c r="AO132" s="8">
        <v>0.012448132780082987</v>
      </c>
      <c r="AP132" s="8">
        <v>0</v>
      </c>
      <c r="AQ132" s="8">
        <v>0</v>
      </c>
      <c r="AR132" s="8">
        <v>0</v>
      </c>
      <c r="AS132" s="8">
        <v>0</v>
      </c>
      <c r="AT132" s="8">
        <v>0</v>
      </c>
      <c r="AU132" s="42">
        <f>SUM(AK132:AT132)</f>
        <v>0.9999999999999999</v>
      </c>
    </row>
    <row r="133" spans="2:47" ht="12.75">
      <c r="B133" s="15"/>
      <c r="C133" s="36" t="s">
        <v>690</v>
      </c>
      <c r="D133" s="37" t="s">
        <v>192</v>
      </c>
      <c r="E133" s="28" t="s">
        <v>126</v>
      </c>
      <c r="F133" s="28">
        <v>0</v>
      </c>
      <c r="G133" s="28">
        <v>1</v>
      </c>
      <c r="H133" s="28">
        <v>0</v>
      </c>
      <c r="I133" s="28" t="s">
        <v>255</v>
      </c>
      <c r="J133" s="28" t="s">
        <v>196</v>
      </c>
      <c r="K133" s="6">
        <v>209</v>
      </c>
      <c r="L133" s="6">
        <v>1.9138755980861244</v>
      </c>
      <c r="M133" s="6">
        <v>1.9138755980861244</v>
      </c>
      <c r="N133" s="6">
        <v>0</v>
      </c>
      <c r="O133" s="6">
        <v>1.4354066985645932</v>
      </c>
      <c r="P133" s="6">
        <v>0</v>
      </c>
      <c r="Q133" s="6">
        <v>29.186602870813395</v>
      </c>
      <c r="R133" s="6">
        <v>3.827751196172249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59.33014354066986</v>
      </c>
      <c r="Y133" s="6">
        <v>1.4354066985645932</v>
      </c>
      <c r="Z133" s="6">
        <v>0.4784688995215311</v>
      </c>
      <c r="AA133" s="6">
        <v>0</v>
      </c>
      <c r="AB133" s="6">
        <v>0</v>
      </c>
      <c r="AC133" s="6">
        <v>0</v>
      </c>
      <c r="AD133" s="6">
        <v>0.4784688995215311</v>
      </c>
      <c r="AE133" s="9">
        <f t="shared" si="16"/>
        <v>100</v>
      </c>
      <c r="AF133" s="29">
        <v>3.827751196172249</v>
      </c>
      <c r="AG133" s="29">
        <v>12.612612612612612</v>
      </c>
      <c r="AH133" s="29" t="s">
        <v>69</v>
      </c>
      <c r="AI133" s="30">
        <v>0.9377445369868758</v>
      </c>
      <c r="AJ133" s="30">
        <v>0.72858218672958</v>
      </c>
      <c r="AK133" s="8">
        <v>0.774074074074074</v>
      </c>
      <c r="AL133" s="8">
        <v>0.1740740740740741</v>
      </c>
      <c r="AM133" s="8">
        <v>0.007407407407407408</v>
      </c>
      <c r="AN133" s="8">
        <v>0.01851851851851852</v>
      </c>
      <c r="AO133" s="8">
        <v>0.022222222222222223</v>
      </c>
      <c r="AP133" s="8">
        <v>0</v>
      </c>
      <c r="AQ133" s="8">
        <v>0</v>
      </c>
      <c r="AR133" s="8">
        <v>0</v>
      </c>
      <c r="AS133" s="8">
        <v>0</v>
      </c>
      <c r="AT133" s="8">
        <v>0.003703703703703704</v>
      </c>
      <c r="AU133" s="42">
        <f>SUM(AK133:AT133)</f>
        <v>1</v>
      </c>
    </row>
    <row r="134" spans="2:47" ht="12.75">
      <c r="B134" s="24" t="s">
        <v>239</v>
      </c>
      <c r="C134" s="36"/>
      <c r="D134" s="37"/>
      <c r="E134" s="28"/>
      <c r="F134" s="39"/>
      <c r="G134" s="39"/>
      <c r="H134" s="39"/>
      <c r="I134" s="28"/>
      <c r="J134" s="28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9"/>
      <c r="AF134" s="29"/>
      <c r="AG134" s="29"/>
      <c r="AH134" s="29"/>
      <c r="AI134" s="30"/>
      <c r="AJ134" s="30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42"/>
    </row>
    <row r="135" spans="2:47" ht="12.75">
      <c r="B135" s="36" t="s">
        <v>309</v>
      </c>
      <c r="C135" s="36" t="s">
        <v>282</v>
      </c>
      <c r="D135" s="37" t="s">
        <v>240</v>
      </c>
      <c r="E135" s="28" t="s">
        <v>86</v>
      </c>
      <c r="F135" s="38">
        <v>0.046813877611447376</v>
      </c>
      <c r="G135" s="38">
        <v>0.6529344440585123</v>
      </c>
      <c r="H135" s="38">
        <v>0.30025167833004024</v>
      </c>
      <c r="I135" s="28" t="s">
        <v>254</v>
      </c>
      <c r="J135" s="28" t="s">
        <v>196</v>
      </c>
      <c r="K135" s="6">
        <v>211</v>
      </c>
      <c r="L135" s="6">
        <v>37.91469194312796</v>
      </c>
      <c r="M135" s="6">
        <v>8.530805687203792</v>
      </c>
      <c r="N135" s="6">
        <v>7.109004739336493</v>
      </c>
      <c r="O135" s="6">
        <v>0.47393364928909953</v>
      </c>
      <c r="P135" s="6">
        <v>1.8957345971563981</v>
      </c>
      <c r="Q135" s="6">
        <v>9.004739336492891</v>
      </c>
      <c r="R135" s="6">
        <v>11.374407582938389</v>
      </c>
      <c r="S135" s="6">
        <v>0</v>
      </c>
      <c r="T135" s="6">
        <v>9.004739336492891</v>
      </c>
      <c r="U135" s="6">
        <v>0</v>
      </c>
      <c r="V135" s="6">
        <v>2.3696682464454977</v>
      </c>
      <c r="W135" s="6">
        <v>0</v>
      </c>
      <c r="X135" s="6">
        <v>9.004739336492891</v>
      </c>
      <c r="Y135" s="6">
        <v>2.843601895734597</v>
      </c>
      <c r="Z135" s="6">
        <v>0</v>
      </c>
      <c r="AA135" s="6">
        <v>0</v>
      </c>
      <c r="AB135" s="5">
        <v>0</v>
      </c>
      <c r="AC135" s="5">
        <v>0</v>
      </c>
      <c r="AD135" s="5">
        <v>0.47393364928909953</v>
      </c>
      <c r="AE135" s="9">
        <f>SUM(L135:AD135)</f>
        <v>100</v>
      </c>
      <c r="AF135" s="29">
        <v>53.55450236966825</v>
      </c>
      <c r="AG135" s="29">
        <v>24.074074074074073</v>
      </c>
      <c r="AH135" s="29">
        <v>50</v>
      </c>
      <c r="AI135" s="50">
        <v>0.043474762896396624</v>
      </c>
      <c r="AJ135" s="50">
        <v>0.0340748141620406</v>
      </c>
      <c r="AK135" s="8">
        <v>0.43495934959349597</v>
      </c>
      <c r="AL135" s="8">
        <v>0.16260162601626013</v>
      </c>
      <c r="AM135" s="8">
        <v>0</v>
      </c>
      <c r="AN135" s="8">
        <v>0.04065040650406503</v>
      </c>
      <c r="AO135" s="8">
        <v>0.35365853658536583</v>
      </c>
      <c r="AP135" s="8">
        <v>0</v>
      </c>
      <c r="AQ135" s="8">
        <v>0</v>
      </c>
      <c r="AR135" s="8">
        <v>0</v>
      </c>
      <c r="AS135" s="8">
        <v>0</v>
      </c>
      <c r="AT135" s="8">
        <v>0.008130081300813007</v>
      </c>
      <c r="AU135" s="42">
        <f>SUM(AK135:AT135)</f>
        <v>1</v>
      </c>
    </row>
    <row r="136" spans="2:47" ht="12.75">
      <c r="B136" s="24" t="s">
        <v>553</v>
      </c>
      <c r="C136" s="36"/>
      <c r="D136" s="37"/>
      <c r="E136" s="28"/>
      <c r="F136" s="39"/>
      <c r="G136" s="39"/>
      <c r="H136" s="39"/>
      <c r="I136" s="28"/>
      <c r="J136" s="2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9"/>
      <c r="AF136" s="29"/>
      <c r="AG136" s="29"/>
      <c r="AH136" s="29"/>
      <c r="AI136" s="30"/>
      <c r="AJ136" s="30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42"/>
    </row>
    <row r="137" spans="2:47" ht="12.75">
      <c r="B137" s="36" t="s">
        <v>132</v>
      </c>
      <c r="C137" s="36" t="s">
        <v>114</v>
      </c>
      <c r="D137" s="37" t="s">
        <v>115</v>
      </c>
      <c r="E137" s="28" t="s">
        <v>252</v>
      </c>
      <c r="F137" s="40" t="s">
        <v>69</v>
      </c>
      <c r="G137" s="40" t="s">
        <v>69</v>
      </c>
      <c r="H137" s="40" t="s">
        <v>69</v>
      </c>
      <c r="I137" s="28" t="s">
        <v>255</v>
      </c>
      <c r="J137" s="28" t="s">
        <v>227</v>
      </c>
      <c r="K137" s="6">
        <v>201</v>
      </c>
      <c r="L137" s="6">
        <v>2.4875621890547266</v>
      </c>
      <c r="M137" s="6">
        <v>2.4875621890547266</v>
      </c>
      <c r="N137" s="6">
        <v>1.4925373134328357</v>
      </c>
      <c r="O137" s="6">
        <v>1.9900497512437811</v>
      </c>
      <c r="P137" s="6">
        <v>0</v>
      </c>
      <c r="Q137" s="6">
        <v>34.82587064676617</v>
      </c>
      <c r="R137" s="6">
        <v>7.960199004975125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24.875621890547265</v>
      </c>
      <c r="Y137" s="6">
        <v>7.462686567164179</v>
      </c>
      <c r="Z137" s="6">
        <v>11.940298507462686</v>
      </c>
      <c r="AA137" s="6">
        <v>1.4925373134328357</v>
      </c>
      <c r="AB137" s="6">
        <v>1.9900497512437811</v>
      </c>
      <c r="AC137" s="6">
        <v>0.9950248756218906</v>
      </c>
      <c r="AD137" s="6">
        <v>0</v>
      </c>
      <c r="AE137" s="9">
        <f>SUM(L137:AD137)</f>
        <v>100.00000000000001</v>
      </c>
      <c r="AF137" s="29">
        <v>6.467661691542289</v>
      </c>
      <c r="AG137" s="29">
        <v>62.7906976744186</v>
      </c>
      <c r="AH137" s="29" t="s">
        <v>69</v>
      </c>
      <c r="AI137" s="30">
        <v>2.9768177028451</v>
      </c>
      <c r="AJ137" s="30">
        <v>2.2493998431273123</v>
      </c>
      <c r="AK137" s="8">
        <v>0.7556390977443609</v>
      </c>
      <c r="AL137" s="8">
        <v>0.20300751879699247</v>
      </c>
      <c r="AM137" s="8">
        <v>0.041353383458646614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42">
        <f>SUM(AK137:AT137)</f>
        <v>1</v>
      </c>
    </row>
    <row r="138" spans="2:47" ht="12.75">
      <c r="B138" s="36" t="s">
        <v>132</v>
      </c>
      <c r="C138" s="36" t="s">
        <v>116</v>
      </c>
      <c r="D138" s="37" t="s">
        <v>117</v>
      </c>
      <c r="E138" s="28" t="s">
        <v>252</v>
      </c>
      <c r="F138" s="40" t="s">
        <v>69</v>
      </c>
      <c r="G138" s="40" t="s">
        <v>69</v>
      </c>
      <c r="H138" s="40" t="s">
        <v>69</v>
      </c>
      <c r="I138" s="28" t="s">
        <v>255</v>
      </c>
      <c r="J138" s="28" t="s">
        <v>227</v>
      </c>
      <c r="K138" s="6">
        <v>203</v>
      </c>
      <c r="L138" s="6">
        <v>0.9852216748768473</v>
      </c>
      <c r="M138" s="6">
        <v>2.955665024630542</v>
      </c>
      <c r="N138" s="6">
        <v>0.9852216748768473</v>
      </c>
      <c r="O138" s="6">
        <v>0.49261083743842365</v>
      </c>
      <c r="P138" s="6">
        <v>0</v>
      </c>
      <c r="Q138" s="6">
        <v>34.48275862068966</v>
      </c>
      <c r="R138" s="6">
        <v>8.374384236453201</v>
      </c>
      <c r="S138" s="6">
        <v>0</v>
      </c>
      <c r="T138" s="6">
        <v>0.49261083743842365</v>
      </c>
      <c r="U138" s="6">
        <v>0</v>
      </c>
      <c r="V138" s="6">
        <v>0</v>
      </c>
      <c r="W138" s="6">
        <v>0</v>
      </c>
      <c r="X138" s="6">
        <v>28.07881773399015</v>
      </c>
      <c r="Y138" s="6">
        <v>11.330049261083744</v>
      </c>
      <c r="Z138" s="6">
        <v>9.35960591133005</v>
      </c>
      <c r="AA138" s="6">
        <v>0.49261083743842365</v>
      </c>
      <c r="AB138" s="6">
        <v>0.9852216748768473</v>
      </c>
      <c r="AC138" s="6">
        <v>0.9852216748768473</v>
      </c>
      <c r="AD138" s="6">
        <v>0</v>
      </c>
      <c r="AE138" s="9">
        <f>SUM(L138:AD138)</f>
        <v>100.00000000000003</v>
      </c>
      <c r="AF138" s="29">
        <v>4.926108374384237</v>
      </c>
      <c r="AG138" s="29">
        <v>59.39393939393938</v>
      </c>
      <c r="AH138" s="29" t="s">
        <v>69</v>
      </c>
      <c r="AI138" s="30">
        <v>0.5130974885228193</v>
      </c>
      <c r="AJ138" s="30">
        <v>0.42863699658490667</v>
      </c>
      <c r="AK138" s="8">
        <v>0.8353909465020576</v>
      </c>
      <c r="AL138" s="8">
        <v>0.11522633744855967</v>
      </c>
      <c r="AM138" s="8">
        <v>0.04938271604938271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42">
        <f>SUM(AK138:AT138)</f>
        <v>1</v>
      </c>
    </row>
    <row r="139" spans="2:47" ht="12.75">
      <c r="B139" s="36" t="s">
        <v>132</v>
      </c>
      <c r="C139" s="36" t="s">
        <v>537</v>
      </c>
      <c r="D139" s="37" t="s">
        <v>546</v>
      </c>
      <c r="E139" s="28" t="s">
        <v>126</v>
      </c>
      <c r="F139" s="40">
        <v>0</v>
      </c>
      <c r="G139" s="40">
        <v>1</v>
      </c>
      <c r="H139" s="40">
        <v>0</v>
      </c>
      <c r="I139" s="28" t="s">
        <v>255</v>
      </c>
      <c r="J139" s="28" t="s">
        <v>130</v>
      </c>
      <c r="K139" s="6">
        <v>94</v>
      </c>
      <c r="L139" s="6">
        <v>15.957446808510639</v>
      </c>
      <c r="M139" s="6">
        <v>19.148936170212764</v>
      </c>
      <c r="N139" s="6">
        <v>5.319148936170213</v>
      </c>
      <c r="O139" s="6">
        <v>0</v>
      </c>
      <c r="P139" s="6">
        <v>2.127659574468085</v>
      </c>
      <c r="Q139" s="6">
        <v>1.0638297872340425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9.574468085106382</v>
      </c>
      <c r="Y139" s="6">
        <v>35.1063829787234</v>
      </c>
      <c r="Z139" s="6">
        <v>0</v>
      </c>
      <c r="AA139" s="6">
        <v>0</v>
      </c>
      <c r="AB139" s="6">
        <v>10.638297872340425</v>
      </c>
      <c r="AC139" s="6">
        <v>1.0638297872340425</v>
      </c>
      <c r="AD139" s="6">
        <v>0</v>
      </c>
      <c r="AE139" s="9">
        <f>SUM(L139:AD139)</f>
        <v>100</v>
      </c>
      <c r="AF139" s="29">
        <v>40.42553191489362</v>
      </c>
      <c r="AG139" s="29">
        <v>16.666666666666668</v>
      </c>
      <c r="AH139" s="29" t="s">
        <v>69</v>
      </c>
      <c r="AI139" s="30">
        <v>0.22749082932787182</v>
      </c>
      <c r="AJ139" s="30">
        <v>0.09222601188967776</v>
      </c>
      <c r="AK139" s="8">
        <v>0.13636363636363638</v>
      </c>
      <c r="AL139" s="8">
        <v>0.2</v>
      </c>
      <c r="AM139" s="8">
        <v>0</v>
      </c>
      <c r="AN139" s="8">
        <v>0.2863636363636364</v>
      </c>
      <c r="AO139" s="8">
        <v>0.3590909090909091</v>
      </c>
      <c r="AP139" s="8">
        <v>0</v>
      </c>
      <c r="AQ139" s="8">
        <v>0</v>
      </c>
      <c r="AR139" s="8">
        <v>0.01363636363636364</v>
      </c>
      <c r="AS139" s="8">
        <v>0</v>
      </c>
      <c r="AT139" s="8">
        <v>0.004545454545454546</v>
      </c>
      <c r="AU139" s="42">
        <f>SUM(AK139:AT139)</f>
        <v>1.0000000000000002</v>
      </c>
    </row>
    <row r="140" spans="2:47" ht="12.75">
      <c r="B140" s="36" t="s">
        <v>132</v>
      </c>
      <c r="C140" s="36" t="s">
        <v>535</v>
      </c>
      <c r="D140" s="37" t="s">
        <v>548</v>
      </c>
      <c r="E140" s="28" t="s">
        <v>252</v>
      </c>
      <c r="F140" s="40" t="s">
        <v>69</v>
      </c>
      <c r="G140" s="40" t="s">
        <v>69</v>
      </c>
      <c r="H140" s="40" t="s">
        <v>69</v>
      </c>
      <c r="I140" s="28" t="s">
        <v>255</v>
      </c>
      <c r="J140" s="28" t="s">
        <v>227</v>
      </c>
      <c r="K140" s="6">
        <v>200</v>
      </c>
      <c r="L140" s="6">
        <v>8.5</v>
      </c>
      <c r="M140" s="6">
        <v>0.5</v>
      </c>
      <c r="N140" s="6">
        <v>4.5</v>
      </c>
      <c r="O140" s="6">
        <v>0</v>
      </c>
      <c r="P140" s="6">
        <v>0.5</v>
      </c>
      <c r="Q140" s="6">
        <v>40.5</v>
      </c>
      <c r="R140" s="6">
        <v>11.5</v>
      </c>
      <c r="S140" s="6">
        <v>1</v>
      </c>
      <c r="T140" s="6">
        <v>0.5</v>
      </c>
      <c r="U140" s="6">
        <v>0</v>
      </c>
      <c r="V140" s="6">
        <v>1</v>
      </c>
      <c r="W140" s="6">
        <v>0</v>
      </c>
      <c r="X140" s="6">
        <v>25</v>
      </c>
      <c r="Y140" s="6">
        <v>3</v>
      </c>
      <c r="Z140" s="6">
        <v>2.5</v>
      </c>
      <c r="AA140" s="6">
        <v>0</v>
      </c>
      <c r="AB140" s="6">
        <v>0</v>
      </c>
      <c r="AC140" s="6">
        <v>1</v>
      </c>
      <c r="AD140" s="6">
        <v>0</v>
      </c>
      <c r="AE140" s="9">
        <f>SUM(L140:AD140)</f>
        <v>100</v>
      </c>
      <c r="AF140" s="29">
        <v>13.5</v>
      </c>
      <c r="AG140" s="29">
        <v>40.151515151515156</v>
      </c>
      <c r="AH140" s="29">
        <v>30</v>
      </c>
      <c r="AI140" s="30">
        <v>0.8195926646829393</v>
      </c>
      <c r="AJ140" s="30">
        <v>0.5220335443840378</v>
      </c>
      <c r="AK140" s="8">
        <v>0.6309148264984227</v>
      </c>
      <c r="AL140" s="8">
        <v>0.3217665615141956</v>
      </c>
      <c r="AM140" s="8">
        <v>0</v>
      </c>
      <c r="AN140" s="8">
        <v>0.03785488958990536</v>
      </c>
      <c r="AO140" s="8">
        <v>0</v>
      </c>
      <c r="AP140" s="8">
        <v>0</v>
      </c>
      <c r="AQ140" s="8">
        <v>0</v>
      </c>
      <c r="AR140" s="8">
        <v>0</v>
      </c>
      <c r="AS140" s="8">
        <v>0.006309148264984227</v>
      </c>
      <c r="AT140" s="8">
        <v>0.0031545741324921135</v>
      </c>
      <c r="AU140" s="42">
        <f>SUM(AK140:AT140)</f>
        <v>0.9999999999999999</v>
      </c>
    </row>
    <row r="141" spans="2:42" ht="12.75">
      <c r="B141" s="36"/>
      <c r="C141" s="36"/>
      <c r="D141" s="37"/>
      <c r="E141" s="28"/>
      <c r="F141" s="40"/>
      <c r="G141" s="40"/>
      <c r="H141" s="40"/>
      <c r="I141" s="28"/>
      <c r="J141" s="28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8"/>
      <c r="AA141" s="29"/>
      <c r="AB141" s="29"/>
      <c r="AC141" s="8"/>
      <c r="AD141" s="30"/>
      <c r="AE141" s="30"/>
      <c r="AF141" s="8"/>
      <c r="AG141" s="8"/>
      <c r="AH141" s="8"/>
      <c r="AI141" s="8"/>
      <c r="AJ141" s="8"/>
      <c r="AL141" s="8"/>
      <c r="AM141" s="8"/>
      <c r="AO141" s="8"/>
      <c r="AP141" s="42"/>
    </row>
    <row r="142" spans="2:46" ht="12.75">
      <c r="B142" s="65" t="s">
        <v>245</v>
      </c>
      <c r="C142" s="36"/>
      <c r="D142" s="37"/>
      <c r="E142" s="28"/>
      <c r="F142" s="41"/>
      <c r="G142" s="41"/>
      <c r="H142" s="40"/>
      <c r="I142" s="28"/>
      <c r="J142" s="28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9"/>
      <c r="AE142" s="29"/>
      <c r="AF142" s="29"/>
      <c r="AG142" s="29"/>
      <c r="AH142" s="30"/>
      <c r="AI142" s="30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42"/>
    </row>
    <row r="143" spans="2:47" ht="12.75">
      <c r="B143" s="65"/>
      <c r="C143" s="36"/>
      <c r="D143" s="37"/>
      <c r="E143" s="28"/>
      <c r="F143" s="41"/>
      <c r="G143" s="41"/>
      <c r="H143" s="40"/>
      <c r="I143" s="28"/>
      <c r="J143" s="28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9"/>
      <c r="AF143" s="29"/>
      <c r="AG143" s="29"/>
      <c r="AH143" s="29"/>
      <c r="AI143" s="30"/>
      <c r="AJ143" s="30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42"/>
    </row>
    <row r="144" spans="2:47" ht="12.75">
      <c r="B144" s="10"/>
      <c r="C144" s="10" t="s">
        <v>195</v>
      </c>
      <c r="D144" s="11" t="s">
        <v>194</v>
      </c>
      <c r="E144" s="6">
        <v>80</v>
      </c>
      <c r="F144" s="38">
        <v>0.00048358111419702664</v>
      </c>
      <c r="G144" s="38">
        <v>0.013259271360888744</v>
      </c>
      <c r="H144" s="38">
        <v>0.9862571475249142</v>
      </c>
      <c r="I144" s="28" t="s">
        <v>255</v>
      </c>
      <c r="J144" s="28" t="s">
        <v>227</v>
      </c>
      <c r="K144" s="6">
        <v>212</v>
      </c>
      <c r="L144" s="6">
        <v>1.4150943396226416</v>
      </c>
      <c r="M144" s="6">
        <v>0.4716981132075472</v>
      </c>
      <c r="N144" s="6">
        <v>0.4716981132075472</v>
      </c>
      <c r="O144" s="6">
        <v>1.4150943396226416</v>
      </c>
      <c r="P144" s="6">
        <v>0.4716981132075472</v>
      </c>
      <c r="Q144" s="6">
        <v>26.415094339622645</v>
      </c>
      <c r="R144" s="6">
        <v>6.60377358490566</v>
      </c>
      <c r="S144" s="6">
        <v>0</v>
      </c>
      <c r="T144" s="6">
        <v>0.4716981132075472</v>
      </c>
      <c r="U144" s="6">
        <v>0</v>
      </c>
      <c r="V144" s="6">
        <v>0</v>
      </c>
      <c r="W144" s="6">
        <v>0</v>
      </c>
      <c r="X144" s="6">
        <v>20.754716981132077</v>
      </c>
      <c r="Y144" s="6">
        <v>38.67924528301887</v>
      </c>
      <c r="Z144" s="6">
        <v>0.9433962264150944</v>
      </c>
      <c r="AA144" s="6">
        <v>1.4150943396226416</v>
      </c>
      <c r="AB144" s="6">
        <v>0</v>
      </c>
      <c r="AC144" s="6">
        <v>0</v>
      </c>
      <c r="AD144" s="5">
        <v>0.4716981132075472</v>
      </c>
      <c r="AE144" s="9">
        <f aca="true" t="shared" si="18" ref="AE144:AE150">SUM(L144:AD144)</f>
        <v>100</v>
      </c>
      <c r="AF144" s="29">
        <v>2.358490566037736</v>
      </c>
      <c r="AG144" s="29">
        <v>32.18390804597701</v>
      </c>
      <c r="AH144" s="29" t="s">
        <v>69</v>
      </c>
      <c r="AI144" s="30">
        <v>13.23627427878951</v>
      </c>
      <c r="AJ144" s="30">
        <v>10.918638704682397</v>
      </c>
      <c r="AK144" s="8">
        <v>0.6950819672131147</v>
      </c>
      <c r="AL144" s="8">
        <v>0.0721311475409836</v>
      </c>
      <c r="AM144" s="8">
        <v>0</v>
      </c>
      <c r="AN144" s="8">
        <v>0.059016393442622946</v>
      </c>
      <c r="AO144" s="8">
        <v>0.01639344262295082</v>
      </c>
      <c r="AP144" s="8">
        <v>0</v>
      </c>
      <c r="AQ144" s="8">
        <v>0.013114754098360656</v>
      </c>
      <c r="AR144" s="8">
        <v>0.003278688524590164</v>
      </c>
      <c r="AS144" s="8">
        <v>0.08852459016393442</v>
      </c>
      <c r="AT144" s="8">
        <v>0.05245901639344262</v>
      </c>
      <c r="AU144" s="42">
        <f aca="true" t="shared" si="19" ref="AU144:AU150">SUM(AK144:AT144)</f>
        <v>0.9999999999999999</v>
      </c>
    </row>
    <row r="145" spans="2:47" ht="12.75">
      <c r="B145" s="10"/>
      <c r="C145" s="10" t="s">
        <v>195</v>
      </c>
      <c r="D145" s="11" t="s">
        <v>194</v>
      </c>
      <c r="E145" s="6">
        <v>106</v>
      </c>
      <c r="F145" s="38">
        <v>0.013742852475085771</v>
      </c>
      <c r="G145" s="38">
        <v>0.04604476392746283</v>
      </c>
      <c r="H145" s="38">
        <v>0.9402123835974514</v>
      </c>
      <c r="I145" s="28" t="s">
        <v>255</v>
      </c>
      <c r="J145" s="28" t="s">
        <v>227</v>
      </c>
      <c r="K145" s="6">
        <v>222</v>
      </c>
      <c r="L145" s="6">
        <v>0.45045045045045046</v>
      </c>
      <c r="M145" s="6">
        <v>0.45045045045045046</v>
      </c>
      <c r="N145" s="6">
        <v>0</v>
      </c>
      <c r="O145" s="6">
        <v>0.45045045045045046</v>
      </c>
      <c r="P145" s="6">
        <v>0</v>
      </c>
      <c r="Q145" s="6">
        <v>54.05405405405405</v>
      </c>
      <c r="R145" s="6">
        <v>6.306306306306306</v>
      </c>
      <c r="S145" s="6">
        <v>0</v>
      </c>
      <c r="T145" s="6">
        <v>0</v>
      </c>
      <c r="U145" s="6">
        <v>0.45045045045045046</v>
      </c>
      <c r="V145" s="6">
        <v>0.45045045045045046</v>
      </c>
      <c r="W145" s="6">
        <v>0</v>
      </c>
      <c r="X145" s="6">
        <v>10.36036036036036</v>
      </c>
      <c r="Y145" s="6">
        <v>25.675675675675674</v>
      </c>
      <c r="Z145" s="6">
        <v>0</v>
      </c>
      <c r="AA145" s="6">
        <v>0.9009009009009009</v>
      </c>
      <c r="AB145" s="6">
        <v>0</v>
      </c>
      <c r="AC145" s="6">
        <v>0.45045045045045046</v>
      </c>
      <c r="AD145" s="6">
        <v>0</v>
      </c>
      <c r="AE145" s="9">
        <f t="shared" si="18"/>
        <v>100</v>
      </c>
      <c r="AF145" s="29">
        <v>0.9009009009009009</v>
      </c>
      <c r="AG145" s="29">
        <v>33.333333333333336</v>
      </c>
      <c r="AH145" s="29" t="s">
        <v>69</v>
      </c>
      <c r="AI145" s="30">
        <v>6.258009235738822</v>
      </c>
      <c r="AJ145" s="30">
        <v>5.302587978374116</v>
      </c>
      <c r="AK145" s="8">
        <v>0.8345864661654135</v>
      </c>
      <c r="AL145" s="8">
        <v>0.04887218045112782</v>
      </c>
      <c r="AM145" s="8">
        <v>0</v>
      </c>
      <c r="AN145" s="8">
        <v>0.06015037593984962</v>
      </c>
      <c r="AO145" s="8">
        <v>0.041353383458646614</v>
      </c>
      <c r="AP145" s="8">
        <v>0.0037593984962406013</v>
      </c>
      <c r="AQ145" s="8">
        <v>0.0037593984962406013</v>
      </c>
      <c r="AR145" s="8">
        <v>0</v>
      </c>
      <c r="AS145" s="8">
        <v>0.007518796992481203</v>
      </c>
      <c r="AT145" s="8">
        <v>0</v>
      </c>
      <c r="AU145" s="42">
        <f t="shared" si="19"/>
        <v>1</v>
      </c>
    </row>
    <row r="146" spans="2:51" ht="12.75">
      <c r="B146" s="10"/>
      <c r="C146" s="10" t="s">
        <v>195</v>
      </c>
      <c r="D146" s="11" t="s">
        <v>194</v>
      </c>
      <c r="E146" s="6">
        <v>125</v>
      </c>
      <c r="F146" s="38">
        <v>0.0597876164025486</v>
      </c>
      <c r="G146" s="38">
        <v>0.09239666721123999</v>
      </c>
      <c r="H146" s="38">
        <v>0.8478157163862114</v>
      </c>
      <c r="I146" s="28" t="s">
        <v>255</v>
      </c>
      <c r="J146" s="28" t="s">
        <v>227</v>
      </c>
      <c r="K146" s="6">
        <v>203</v>
      </c>
      <c r="L146" s="6">
        <v>0.49261083743842365</v>
      </c>
      <c r="M146" s="6">
        <v>1.477832512315271</v>
      </c>
      <c r="N146" s="6">
        <v>0</v>
      </c>
      <c r="O146" s="6">
        <v>0.49261083743842365</v>
      </c>
      <c r="P146" s="6">
        <v>0</v>
      </c>
      <c r="Q146" s="6">
        <v>61.083743842364534</v>
      </c>
      <c r="R146" s="6">
        <v>5.41871921182266</v>
      </c>
      <c r="S146" s="6">
        <v>0.49261083743842365</v>
      </c>
      <c r="T146" s="6">
        <v>0</v>
      </c>
      <c r="U146" s="6">
        <v>0.49261083743842365</v>
      </c>
      <c r="V146" s="6">
        <v>0</v>
      </c>
      <c r="W146" s="6">
        <v>0</v>
      </c>
      <c r="X146" s="6">
        <v>10.83743842364532</v>
      </c>
      <c r="Y146" s="6">
        <v>16.748768472906406</v>
      </c>
      <c r="Z146" s="6">
        <v>0</v>
      </c>
      <c r="AA146" s="6">
        <v>0</v>
      </c>
      <c r="AB146" s="6">
        <v>0</v>
      </c>
      <c r="AC146" s="6">
        <v>0</v>
      </c>
      <c r="AD146" s="6">
        <v>2.4630541871921183</v>
      </c>
      <c r="AE146" s="9">
        <f t="shared" si="18"/>
        <v>100</v>
      </c>
      <c r="AF146" s="29">
        <v>1.9704433497536946</v>
      </c>
      <c r="AG146" s="29">
        <v>35.29411764705882</v>
      </c>
      <c r="AH146" s="29" t="s">
        <v>69</v>
      </c>
      <c r="AI146" s="30">
        <v>2.891648822269807</v>
      </c>
      <c r="AJ146" s="30">
        <v>2.4458529621698784</v>
      </c>
      <c r="AK146" s="8">
        <v>0.8119999999999999</v>
      </c>
      <c r="AL146" s="8">
        <v>0.064</v>
      </c>
      <c r="AM146" s="8">
        <v>0</v>
      </c>
      <c r="AN146" s="8">
        <v>0.044</v>
      </c>
      <c r="AO146" s="8">
        <v>0.039999999999999994</v>
      </c>
      <c r="AP146" s="8">
        <v>0.008</v>
      </c>
      <c r="AQ146" s="8">
        <v>0.02</v>
      </c>
      <c r="AR146" s="8">
        <v>0</v>
      </c>
      <c r="AS146" s="8">
        <v>0.008</v>
      </c>
      <c r="AT146" s="8">
        <v>0.004</v>
      </c>
      <c r="AU146" s="42">
        <f t="shared" si="19"/>
        <v>1</v>
      </c>
      <c r="AY146" s="15"/>
    </row>
    <row r="147" spans="2:47" ht="12.75">
      <c r="B147" s="10"/>
      <c r="C147" s="10" t="s">
        <v>195</v>
      </c>
      <c r="D147" s="11" t="s">
        <v>194</v>
      </c>
      <c r="E147" s="6">
        <v>150</v>
      </c>
      <c r="F147" s="38">
        <v>0.15218428361378858</v>
      </c>
      <c r="G147" s="38">
        <v>0.18909328541088058</v>
      </c>
      <c r="H147" s="38">
        <v>0.658722430975331</v>
      </c>
      <c r="I147" s="28" t="s">
        <v>255</v>
      </c>
      <c r="J147" s="28" t="s">
        <v>227</v>
      </c>
      <c r="K147" s="6">
        <v>231</v>
      </c>
      <c r="L147" s="6">
        <v>0</v>
      </c>
      <c r="M147" s="6">
        <v>3.463203463203463</v>
      </c>
      <c r="N147" s="6">
        <v>0</v>
      </c>
      <c r="O147" s="6">
        <v>0</v>
      </c>
      <c r="P147" s="6">
        <v>0</v>
      </c>
      <c r="Q147" s="6">
        <v>79.22077922077922</v>
      </c>
      <c r="R147" s="6">
        <v>2.1645021645021645</v>
      </c>
      <c r="S147" s="6">
        <v>0.4329004329004329</v>
      </c>
      <c r="T147" s="6">
        <v>0.4329004329004329</v>
      </c>
      <c r="U147" s="6">
        <v>0.4329004329004329</v>
      </c>
      <c r="V147" s="6">
        <v>0.4329004329004329</v>
      </c>
      <c r="W147" s="6">
        <v>0</v>
      </c>
      <c r="X147" s="6">
        <v>3.463203463203463</v>
      </c>
      <c r="Y147" s="6">
        <v>9.523809523809524</v>
      </c>
      <c r="Z147" s="6">
        <v>0</v>
      </c>
      <c r="AA147" s="6">
        <v>0.4329004329004329</v>
      </c>
      <c r="AB147" s="6">
        <v>0</v>
      </c>
      <c r="AC147" s="6">
        <v>0</v>
      </c>
      <c r="AD147" s="6">
        <v>0</v>
      </c>
      <c r="AE147" s="9">
        <f t="shared" si="18"/>
        <v>100.00000000000004</v>
      </c>
      <c r="AF147" s="29">
        <v>3.463203463203463</v>
      </c>
      <c r="AG147" s="29" t="s">
        <v>69</v>
      </c>
      <c r="AH147" s="29">
        <v>37.5</v>
      </c>
      <c r="AI147" s="30">
        <v>1.3084785916418058</v>
      </c>
      <c r="AJ147" s="30">
        <v>1.1278304278703624</v>
      </c>
      <c r="AK147" s="8">
        <v>0.8162544169611307</v>
      </c>
      <c r="AL147" s="8">
        <v>0.007067137809187279</v>
      </c>
      <c r="AM147" s="8">
        <v>0</v>
      </c>
      <c r="AN147" s="8">
        <v>0.05653710247349823</v>
      </c>
      <c r="AO147" s="8">
        <v>0.06713780918727914</v>
      </c>
      <c r="AP147" s="8">
        <v>0</v>
      </c>
      <c r="AQ147" s="8">
        <v>0.03180212014134275</v>
      </c>
      <c r="AR147" s="8">
        <v>0</v>
      </c>
      <c r="AS147" s="8">
        <v>0.02120141342756184</v>
      </c>
      <c r="AT147" s="8">
        <v>0</v>
      </c>
      <c r="AU147" s="42">
        <f t="shared" si="19"/>
        <v>1</v>
      </c>
    </row>
    <row r="148" spans="2:47" ht="12.75">
      <c r="B148" s="10"/>
      <c r="C148" s="10" t="s">
        <v>195</v>
      </c>
      <c r="D148" s="11" t="s">
        <v>194</v>
      </c>
      <c r="E148" s="6">
        <v>180</v>
      </c>
      <c r="F148" s="38">
        <v>0.34127756902466916</v>
      </c>
      <c r="G148" s="38">
        <v>0.18278712628655447</v>
      </c>
      <c r="H148" s="38">
        <v>0.4759353046887763</v>
      </c>
      <c r="I148" s="28" t="s">
        <v>254</v>
      </c>
      <c r="J148" s="28" t="s">
        <v>227</v>
      </c>
      <c r="K148" s="6">
        <v>202</v>
      </c>
      <c r="L148" s="6">
        <v>0.49504950495049505</v>
      </c>
      <c r="M148" s="6">
        <v>4.455445544554456</v>
      </c>
      <c r="N148" s="6">
        <v>0</v>
      </c>
      <c r="O148" s="6">
        <v>0.49504950495049505</v>
      </c>
      <c r="P148" s="6">
        <v>0</v>
      </c>
      <c r="Q148" s="6">
        <v>61.88118811881188</v>
      </c>
      <c r="R148" s="6">
        <v>5.445544554455446</v>
      </c>
      <c r="S148" s="6">
        <v>0</v>
      </c>
      <c r="T148" s="6">
        <v>0.49504950495049505</v>
      </c>
      <c r="U148" s="6">
        <v>1.4851485148514851</v>
      </c>
      <c r="V148" s="6">
        <v>0.9900990099009901</v>
      </c>
      <c r="W148" s="6">
        <v>0</v>
      </c>
      <c r="X148" s="6">
        <v>11.386138613861386</v>
      </c>
      <c r="Y148" s="6">
        <v>12.376237623762377</v>
      </c>
      <c r="Z148" s="6">
        <v>0</v>
      </c>
      <c r="AA148" s="6">
        <v>0</v>
      </c>
      <c r="AB148" s="6">
        <v>0</v>
      </c>
      <c r="AC148" s="6">
        <v>0.49504950495049505</v>
      </c>
      <c r="AD148" s="6">
        <v>0</v>
      </c>
      <c r="AE148" s="9">
        <f t="shared" si="18"/>
        <v>100.00000000000003</v>
      </c>
      <c r="AF148" s="29">
        <v>4.950495049504951</v>
      </c>
      <c r="AG148" s="29">
        <v>31.372549019607842</v>
      </c>
      <c r="AH148" s="29">
        <v>50</v>
      </c>
      <c r="AI148" s="30">
        <v>0.41015491533611764</v>
      </c>
      <c r="AJ148" s="30">
        <v>0.19616104646509974</v>
      </c>
      <c r="AK148" s="8">
        <v>0.4467005076142132</v>
      </c>
      <c r="AL148" s="8">
        <v>0.07106598984771573</v>
      </c>
      <c r="AM148" s="8">
        <v>0</v>
      </c>
      <c r="AN148" s="8">
        <v>0.39086294416243655</v>
      </c>
      <c r="AO148" s="8">
        <v>0.025380710659898477</v>
      </c>
      <c r="AP148" s="8">
        <v>0</v>
      </c>
      <c r="AQ148" s="8">
        <v>0.035532994923857864</v>
      </c>
      <c r="AR148" s="8">
        <v>0</v>
      </c>
      <c r="AS148" s="8">
        <v>0.010152284263959392</v>
      </c>
      <c r="AT148" s="8">
        <v>0.020304568527918784</v>
      </c>
      <c r="AU148" s="42">
        <f t="shared" si="19"/>
        <v>0.9999999999999999</v>
      </c>
    </row>
    <row r="149" spans="2:47" ht="12.75">
      <c r="B149" s="10"/>
      <c r="C149" s="10" t="s">
        <v>195</v>
      </c>
      <c r="D149" s="11" t="s">
        <v>194</v>
      </c>
      <c r="E149" s="6">
        <v>212</v>
      </c>
      <c r="F149" s="38">
        <v>0.5240646953112236</v>
      </c>
      <c r="G149" s="38">
        <v>0.1575036758699559</v>
      </c>
      <c r="H149" s="38">
        <v>0.31843162881882037</v>
      </c>
      <c r="I149" s="28" t="s">
        <v>254</v>
      </c>
      <c r="J149" s="28" t="s">
        <v>129</v>
      </c>
      <c r="K149" s="6">
        <v>72</v>
      </c>
      <c r="L149" s="6">
        <v>0</v>
      </c>
      <c r="M149" s="6">
        <v>5.555555555555555</v>
      </c>
      <c r="N149" s="6">
        <v>0</v>
      </c>
      <c r="O149" s="6">
        <v>0</v>
      </c>
      <c r="P149" s="6">
        <v>1.3888888888888888</v>
      </c>
      <c r="Q149" s="6">
        <v>40.27777777777778</v>
      </c>
      <c r="R149" s="6">
        <v>13.88888888888889</v>
      </c>
      <c r="S149" s="6">
        <v>0</v>
      </c>
      <c r="T149" s="6">
        <v>0</v>
      </c>
      <c r="U149" s="6">
        <v>1.3888888888888888</v>
      </c>
      <c r="V149" s="6">
        <v>0</v>
      </c>
      <c r="W149" s="6">
        <v>0</v>
      </c>
      <c r="X149" s="6">
        <v>13.88888888888889</v>
      </c>
      <c r="Y149" s="6">
        <v>20.833333333333336</v>
      </c>
      <c r="Z149" s="6">
        <v>1.3888888888888888</v>
      </c>
      <c r="AA149" s="6">
        <v>1.3888888888888888</v>
      </c>
      <c r="AB149" s="6">
        <v>0</v>
      </c>
      <c r="AC149" s="6">
        <v>0</v>
      </c>
      <c r="AD149" s="6">
        <v>0</v>
      </c>
      <c r="AE149" s="9">
        <f t="shared" si="18"/>
        <v>100</v>
      </c>
      <c r="AF149" s="29">
        <v>5.555555555555555</v>
      </c>
      <c r="AG149" s="29">
        <v>29.629629629629626</v>
      </c>
      <c r="AH149" s="29">
        <v>50</v>
      </c>
      <c r="AI149" s="30">
        <v>0.17073373865245273</v>
      </c>
      <c r="AJ149" s="30">
        <v>0.07495627550595485</v>
      </c>
      <c r="AK149" s="8">
        <v>0.40909090909090906</v>
      </c>
      <c r="AL149" s="8">
        <v>0.1590909090909091</v>
      </c>
      <c r="AM149" s="8">
        <v>0</v>
      </c>
      <c r="AN149" s="8">
        <v>0.35227272727272724</v>
      </c>
      <c r="AO149" s="8">
        <v>0.011363636363636364</v>
      </c>
      <c r="AP149" s="8">
        <v>0</v>
      </c>
      <c r="AQ149" s="8">
        <v>0.028409090909090908</v>
      </c>
      <c r="AR149" s="8">
        <v>0.005681818181818182</v>
      </c>
      <c r="AS149" s="8">
        <v>0.011363636363636364</v>
      </c>
      <c r="AT149" s="8">
        <v>0.022727272727272728</v>
      </c>
      <c r="AU149" s="42">
        <f t="shared" si="19"/>
        <v>1</v>
      </c>
    </row>
    <row r="150" spans="2:47" ht="12.75">
      <c r="B150" s="10"/>
      <c r="C150" s="10" t="s">
        <v>195</v>
      </c>
      <c r="D150" s="11" t="s">
        <v>194</v>
      </c>
      <c r="E150" s="6">
        <v>250</v>
      </c>
      <c r="F150" s="38">
        <v>0.6815683711811795</v>
      </c>
      <c r="G150" s="38">
        <v>0.12671785655938572</v>
      </c>
      <c r="H150" s="38">
        <v>0.19171377225943476</v>
      </c>
      <c r="I150" s="28" t="s">
        <v>254</v>
      </c>
      <c r="J150" s="28" t="s">
        <v>129</v>
      </c>
      <c r="K150" s="6">
        <v>49</v>
      </c>
      <c r="L150" s="6">
        <v>0</v>
      </c>
      <c r="M150" s="6">
        <v>8.16326530612245</v>
      </c>
      <c r="N150" s="6">
        <v>0</v>
      </c>
      <c r="O150" s="6">
        <v>0</v>
      </c>
      <c r="P150" s="6">
        <v>0</v>
      </c>
      <c r="Q150" s="6">
        <v>42.857142857142854</v>
      </c>
      <c r="R150" s="6">
        <v>8.16326530612245</v>
      </c>
      <c r="S150" s="6">
        <v>0</v>
      </c>
      <c r="T150" s="6">
        <v>0</v>
      </c>
      <c r="U150" s="6">
        <v>2.0408163265306123</v>
      </c>
      <c r="V150" s="6">
        <v>0</v>
      </c>
      <c r="W150" s="6">
        <v>0</v>
      </c>
      <c r="X150" s="6">
        <v>22.44897959183674</v>
      </c>
      <c r="Y150" s="6">
        <v>16.3265306122449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9">
        <f t="shared" si="18"/>
        <v>99.99999999999999</v>
      </c>
      <c r="AF150" s="29">
        <v>8.16326530612245</v>
      </c>
      <c r="AG150" s="29">
        <v>18.18181818181818</v>
      </c>
      <c r="AH150" s="29">
        <v>50</v>
      </c>
      <c r="AI150" s="30">
        <v>0.1027640798911033</v>
      </c>
      <c r="AJ150" s="30">
        <v>0.04619669646480791</v>
      </c>
      <c r="AK150" s="8">
        <v>0.42241379310344834</v>
      </c>
      <c r="AL150" s="8">
        <v>0.21551724137931036</v>
      </c>
      <c r="AM150" s="8">
        <v>0</v>
      </c>
      <c r="AN150" s="8">
        <v>0.2758620689655173</v>
      </c>
      <c r="AO150" s="8">
        <v>0.025862068965517244</v>
      </c>
      <c r="AP150" s="8">
        <v>0</v>
      </c>
      <c r="AQ150" s="8">
        <v>0.02586206896551724</v>
      </c>
      <c r="AR150" s="8">
        <v>0</v>
      </c>
      <c r="AS150" s="8">
        <v>0</v>
      </c>
      <c r="AT150" s="8">
        <v>0.034482758620689655</v>
      </c>
      <c r="AU150" s="42">
        <f t="shared" si="19"/>
        <v>1.0000000000000002</v>
      </c>
    </row>
    <row r="151" spans="2:47" ht="12.75">
      <c r="B151" s="10"/>
      <c r="C151" s="10"/>
      <c r="D151" s="11"/>
      <c r="E151" s="6"/>
      <c r="F151" s="39"/>
      <c r="G151" s="39"/>
      <c r="H151" s="39"/>
      <c r="I151" s="28"/>
      <c r="J151" s="28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9"/>
      <c r="AF151" s="29"/>
      <c r="AG151" s="29"/>
      <c r="AH151" s="29"/>
      <c r="AI151" s="30"/>
      <c r="AJ151" s="30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42"/>
    </row>
    <row r="152" spans="2:47" ht="12.75">
      <c r="B152" s="10"/>
      <c r="C152" s="10" t="s">
        <v>189</v>
      </c>
      <c r="D152" s="11" t="s">
        <v>188</v>
      </c>
      <c r="E152" s="6">
        <v>63</v>
      </c>
      <c r="F152" s="38">
        <v>0.0002996344459759094</v>
      </c>
      <c r="G152" s="39">
        <v>0.0016513187244894564</v>
      </c>
      <c r="H152" s="39">
        <v>0.9980490468295349</v>
      </c>
      <c r="I152" s="28" t="s">
        <v>254</v>
      </c>
      <c r="J152" s="28" t="s">
        <v>196</v>
      </c>
      <c r="K152" s="6">
        <v>220</v>
      </c>
      <c r="L152" s="6">
        <v>3.1818181818181817</v>
      </c>
      <c r="M152" s="6">
        <v>0.9090909090909091</v>
      </c>
      <c r="N152" s="6">
        <v>0.45454545454545453</v>
      </c>
      <c r="O152" s="6">
        <v>1.3636363636363635</v>
      </c>
      <c r="P152" s="6">
        <v>0.45454545454545453</v>
      </c>
      <c r="Q152" s="6">
        <v>31.818181818181817</v>
      </c>
      <c r="R152" s="6">
        <v>3.1818181818181817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56.36363636363637</v>
      </c>
      <c r="Y152" s="6">
        <v>1.8181818181818181</v>
      </c>
      <c r="Z152" s="6">
        <v>0</v>
      </c>
      <c r="AA152" s="6">
        <v>0.45454545454545453</v>
      </c>
      <c r="AB152" s="6">
        <v>0</v>
      </c>
      <c r="AC152" s="6">
        <v>0</v>
      </c>
      <c r="AD152" s="6">
        <v>0</v>
      </c>
      <c r="AE152" s="9">
        <f aca="true" t="shared" si="20" ref="AE152:AE160">SUM(L152:AD152)</f>
        <v>99.99999999999999</v>
      </c>
      <c r="AF152" s="29">
        <v>4.545454545454545</v>
      </c>
      <c r="AG152" s="29">
        <v>20.66115702479339</v>
      </c>
      <c r="AH152" s="29" t="s">
        <v>69</v>
      </c>
      <c r="AI152" s="30">
        <v>16.68152992469282</v>
      </c>
      <c r="AJ152" s="30">
        <v>14.169639318271894</v>
      </c>
      <c r="AK152" s="8">
        <v>0.842911877394636</v>
      </c>
      <c r="AL152" s="8">
        <v>0.09578544061302682</v>
      </c>
      <c r="AM152" s="8">
        <v>0</v>
      </c>
      <c r="AN152" s="8">
        <v>0.04980842911877394</v>
      </c>
      <c r="AO152" s="8">
        <v>0.003831417624521073</v>
      </c>
      <c r="AP152" s="8">
        <v>0</v>
      </c>
      <c r="AQ152" s="8">
        <v>0</v>
      </c>
      <c r="AR152" s="8">
        <v>0</v>
      </c>
      <c r="AS152" s="8">
        <v>0</v>
      </c>
      <c r="AT152" s="8">
        <v>0.007662835249042145</v>
      </c>
      <c r="AU152" s="42">
        <v>1</v>
      </c>
    </row>
    <row r="153" spans="2:47" ht="12.75">
      <c r="B153" s="10"/>
      <c r="C153" s="10" t="s">
        <v>189</v>
      </c>
      <c r="D153" s="11" t="s">
        <v>188</v>
      </c>
      <c r="E153" s="6">
        <v>75</v>
      </c>
      <c r="F153" s="39">
        <v>0.0019509531704653658</v>
      </c>
      <c r="G153" s="39">
        <v>0.0012784403028305467</v>
      </c>
      <c r="H153" s="39">
        <v>0.9967706065267044</v>
      </c>
      <c r="I153" s="28" t="s">
        <v>254</v>
      </c>
      <c r="J153" s="28" t="s">
        <v>196</v>
      </c>
      <c r="K153" s="6">
        <v>203</v>
      </c>
      <c r="L153" s="6">
        <v>1.9704433497536946</v>
      </c>
      <c r="M153" s="6">
        <v>0.49261083743842365</v>
      </c>
      <c r="N153" s="6">
        <v>0</v>
      </c>
      <c r="O153" s="6">
        <v>0.49261083743842365</v>
      </c>
      <c r="P153" s="6">
        <v>0.49261083743842365</v>
      </c>
      <c r="Q153" s="6">
        <v>28.07881773399015</v>
      </c>
      <c r="R153" s="6">
        <v>1.9704433497536946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64.53201970443351</v>
      </c>
      <c r="Y153" s="6">
        <v>1.9704433497536946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9">
        <f t="shared" si="20"/>
        <v>100.00000000000001</v>
      </c>
      <c r="AF153" s="29">
        <v>2.4630541871921183</v>
      </c>
      <c r="AG153" s="29">
        <v>23.544973544973544</v>
      </c>
      <c r="AH153" s="29" t="s">
        <v>69</v>
      </c>
      <c r="AI153" s="30">
        <v>14.705084745762711</v>
      </c>
      <c r="AJ153" s="30">
        <v>12.386440677966101</v>
      </c>
      <c r="AK153" s="8">
        <v>0.8119999999999999</v>
      </c>
      <c r="AL153" s="8">
        <v>0.08399999999999999</v>
      </c>
      <c r="AM153" s="8">
        <v>0</v>
      </c>
      <c r="AN153" s="8">
        <v>0.06799999999999999</v>
      </c>
      <c r="AO153" s="8">
        <v>0</v>
      </c>
      <c r="AP153" s="8">
        <v>0</v>
      </c>
      <c r="AQ153" s="8">
        <v>0.004</v>
      </c>
      <c r="AR153" s="8">
        <v>0</v>
      </c>
      <c r="AS153" s="8">
        <v>0</v>
      </c>
      <c r="AT153" s="8">
        <v>0.032</v>
      </c>
      <c r="AU153" s="42">
        <v>0.9999999999999999</v>
      </c>
    </row>
    <row r="154" spans="2:47" ht="12.75">
      <c r="B154" s="10"/>
      <c r="C154" s="10" t="s">
        <v>189</v>
      </c>
      <c r="D154" s="11" t="s">
        <v>188</v>
      </c>
      <c r="E154" s="6">
        <v>80</v>
      </c>
      <c r="F154" s="39">
        <v>0.0032293934732959126</v>
      </c>
      <c r="G154" s="39">
        <v>0.007624032014275918</v>
      </c>
      <c r="H154" s="38">
        <v>0.9891465745124285</v>
      </c>
      <c r="I154" s="28" t="s">
        <v>255</v>
      </c>
      <c r="J154" s="28" t="s">
        <v>227</v>
      </c>
      <c r="K154" s="6">
        <v>222</v>
      </c>
      <c r="L154" s="6">
        <v>3.153153153153153</v>
      </c>
      <c r="M154" s="6">
        <v>1.8018018018018018</v>
      </c>
      <c r="N154" s="6">
        <v>0</v>
      </c>
      <c r="O154" s="6">
        <v>2.7027027027027026</v>
      </c>
      <c r="P154" s="6">
        <v>0</v>
      </c>
      <c r="Q154" s="6">
        <v>31.08108108108108</v>
      </c>
      <c r="R154" s="6">
        <v>3.6036036036036037</v>
      </c>
      <c r="S154" s="6">
        <v>0</v>
      </c>
      <c r="T154" s="6">
        <v>0</v>
      </c>
      <c r="U154" s="6">
        <v>0.45045045045045046</v>
      </c>
      <c r="V154" s="6">
        <v>0</v>
      </c>
      <c r="W154" s="6">
        <v>0</v>
      </c>
      <c r="X154" s="6">
        <v>53.60360360360362</v>
      </c>
      <c r="Y154" s="6">
        <v>3.153153153153153</v>
      </c>
      <c r="Z154" s="6">
        <v>0</v>
      </c>
      <c r="AA154" s="6">
        <v>0.45045045045045046</v>
      </c>
      <c r="AB154" s="6">
        <v>0</v>
      </c>
      <c r="AC154" s="6">
        <v>0</v>
      </c>
      <c r="AD154" s="6">
        <v>0</v>
      </c>
      <c r="AE154" s="9">
        <f t="shared" si="20"/>
        <v>100.00000000000001</v>
      </c>
      <c r="AF154" s="29">
        <v>4.954954954954955</v>
      </c>
      <c r="AG154" s="29">
        <v>17.75700934579439</v>
      </c>
      <c r="AH154" s="29" t="s">
        <v>69</v>
      </c>
      <c r="AI154" s="30">
        <v>9.799628942486088</v>
      </c>
      <c r="AJ154" s="30">
        <v>7.825602968460114</v>
      </c>
      <c r="AK154" s="8">
        <v>0.7551020408163266</v>
      </c>
      <c r="AL154" s="8">
        <v>0.163265306122449</v>
      </c>
      <c r="AM154" s="8">
        <v>0</v>
      </c>
      <c r="AN154" s="8">
        <v>0.0272108843537415</v>
      </c>
      <c r="AO154" s="8">
        <v>0</v>
      </c>
      <c r="AP154" s="8">
        <v>0</v>
      </c>
      <c r="AQ154" s="8">
        <v>0</v>
      </c>
      <c r="AR154" s="8">
        <v>0</v>
      </c>
      <c r="AS154" s="8">
        <v>0</v>
      </c>
      <c r="AT154" s="8">
        <v>0.05442176870748299</v>
      </c>
      <c r="AU154" s="42">
        <f aca="true" t="shared" si="21" ref="AU154:AU160">SUM(AK154:AT154)</f>
        <v>1.0000000000000002</v>
      </c>
    </row>
    <row r="155" spans="2:47" ht="12.75">
      <c r="B155" s="10"/>
      <c r="C155" s="10" t="s">
        <v>189</v>
      </c>
      <c r="D155" s="11" t="s">
        <v>188</v>
      </c>
      <c r="E155" s="6">
        <v>106</v>
      </c>
      <c r="F155" s="38">
        <v>0.01085342548757183</v>
      </c>
      <c r="G155" s="38">
        <v>0.012704500509378559</v>
      </c>
      <c r="H155" s="38">
        <v>0.9764420740030498</v>
      </c>
      <c r="I155" s="28" t="s">
        <v>254</v>
      </c>
      <c r="J155" s="28" t="s">
        <v>129</v>
      </c>
      <c r="K155" s="6">
        <v>185</v>
      </c>
      <c r="L155" s="6">
        <v>5.9459459459459465</v>
      </c>
      <c r="M155" s="6">
        <v>3.7837837837837838</v>
      </c>
      <c r="N155" s="6">
        <v>0.5405405405405406</v>
      </c>
      <c r="O155" s="6">
        <v>0</v>
      </c>
      <c r="P155" s="6">
        <v>0</v>
      </c>
      <c r="Q155" s="6">
        <v>38.91891891891892</v>
      </c>
      <c r="R155" s="6">
        <v>7.027027027027027</v>
      </c>
      <c r="S155" s="6">
        <v>0</v>
      </c>
      <c r="T155" s="6">
        <v>0.5405405405405406</v>
      </c>
      <c r="U155" s="6">
        <v>0</v>
      </c>
      <c r="V155" s="6">
        <v>0</v>
      </c>
      <c r="W155" s="6">
        <v>0.5405405405405406</v>
      </c>
      <c r="X155" s="6">
        <v>37.2972972972973</v>
      </c>
      <c r="Y155" s="6">
        <v>3.783783783783784</v>
      </c>
      <c r="Z155" s="6">
        <v>0</v>
      </c>
      <c r="AA155" s="6">
        <v>1.6216216216216217</v>
      </c>
      <c r="AB155" s="6">
        <v>0</v>
      </c>
      <c r="AC155" s="6">
        <v>0</v>
      </c>
      <c r="AD155" s="6">
        <v>0</v>
      </c>
      <c r="AE155" s="9">
        <f t="shared" si="20"/>
        <v>100.00000000000001</v>
      </c>
      <c r="AF155" s="29">
        <v>10.27027027027027</v>
      </c>
      <c r="AG155" s="29">
        <v>25.870646766169152</v>
      </c>
      <c r="AH155" s="29">
        <v>75</v>
      </c>
      <c r="AI155" s="30">
        <v>5.049986936542334</v>
      </c>
      <c r="AJ155" s="30">
        <v>3.447408056311187</v>
      </c>
      <c r="AK155" s="8">
        <v>0.6702898550724637</v>
      </c>
      <c r="AL155" s="8">
        <v>0.18840579710144928</v>
      </c>
      <c r="AM155" s="8">
        <v>0.007246376811594203</v>
      </c>
      <c r="AN155" s="8">
        <v>0.08695652173913043</v>
      </c>
      <c r="AO155" s="8">
        <v>0.028985507246376812</v>
      </c>
      <c r="AP155" s="8">
        <v>0</v>
      </c>
      <c r="AQ155" s="8">
        <v>0.010869565217391304</v>
      </c>
      <c r="AR155" s="8">
        <v>0</v>
      </c>
      <c r="AS155" s="8">
        <v>0</v>
      </c>
      <c r="AT155" s="8">
        <v>0.007246376811594203</v>
      </c>
      <c r="AU155" s="42">
        <f t="shared" si="21"/>
        <v>1</v>
      </c>
    </row>
    <row r="156" spans="2:47" ht="12.75">
      <c r="B156" s="10"/>
      <c r="C156" s="10" t="s">
        <v>189</v>
      </c>
      <c r="D156" s="11" t="s">
        <v>188</v>
      </c>
      <c r="E156" s="6">
        <v>125</v>
      </c>
      <c r="F156" s="38">
        <v>0.02355792599695039</v>
      </c>
      <c r="G156" s="38">
        <v>0.025462269364708395</v>
      </c>
      <c r="H156" s="38">
        <v>0.9509798046383414</v>
      </c>
      <c r="I156" s="28" t="s">
        <v>254</v>
      </c>
      <c r="J156" s="28" t="s">
        <v>129</v>
      </c>
      <c r="K156" s="6">
        <v>80</v>
      </c>
      <c r="L156" s="6">
        <v>8.75</v>
      </c>
      <c r="M156" s="6">
        <v>3.75</v>
      </c>
      <c r="N156" s="6">
        <v>2.5</v>
      </c>
      <c r="O156" s="6">
        <v>0</v>
      </c>
      <c r="P156" s="6">
        <v>0</v>
      </c>
      <c r="Q156" s="6">
        <v>32.5</v>
      </c>
      <c r="R156" s="6">
        <v>6.25</v>
      </c>
      <c r="S156" s="6">
        <v>0</v>
      </c>
      <c r="T156" s="6">
        <v>2.5</v>
      </c>
      <c r="U156" s="6">
        <v>0</v>
      </c>
      <c r="V156" s="6">
        <v>0</v>
      </c>
      <c r="W156" s="6">
        <v>0</v>
      </c>
      <c r="X156" s="6">
        <v>37.5</v>
      </c>
      <c r="Y156" s="6">
        <v>3.75</v>
      </c>
      <c r="Z156" s="6">
        <v>0</v>
      </c>
      <c r="AA156" s="6">
        <v>2.5</v>
      </c>
      <c r="AB156" s="6">
        <v>0</v>
      </c>
      <c r="AC156" s="6">
        <v>0</v>
      </c>
      <c r="AD156" s="6">
        <v>0</v>
      </c>
      <c r="AE156" s="9">
        <f t="shared" si="20"/>
        <v>100</v>
      </c>
      <c r="AF156" s="29">
        <v>15</v>
      </c>
      <c r="AG156" s="29">
        <v>29.166666666666668</v>
      </c>
      <c r="AH156" s="29">
        <v>50</v>
      </c>
      <c r="AI156" s="30">
        <v>2.223475725315689</v>
      </c>
      <c r="AJ156" s="30">
        <v>1.1938124699681552</v>
      </c>
      <c r="AK156" s="8">
        <v>0.4519774011299435</v>
      </c>
      <c r="AL156" s="8">
        <v>0.1694915254237288</v>
      </c>
      <c r="AM156" s="8">
        <v>0.005649717514124294</v>
      </c>
      <c r="AN156" s="8">
        <v>0.2090395480225989</v>
      </c>
      <c r="AO156" s="8">
        <v>0.005649717514124294</v>
      </c>
      <c r="AP156" s="8">
        <v>0</v>
      </c>
      <c r="AQ156" s="8">
        <v>0</v>
      </c>
      <c r="AR156" s="8">
        <v>0</v>
      </c>
      <c r="AS156" s="8">
        <v>0</v>
      </c>
      <c r="AT156" s="8">
        <v>0.15819209039548024</v>
      </c>
      <c r="AU156" s="42">
        <f t="shared" si="21"/>
        <v>1</v>
      </c>
    </row>
    <row r="157" spans="2:47" ht="12.75">
      <c r="B157" s="10"/>
      <c r="C157" s="10" t="s">
        <v>189</v>
      </c>
      <c r="D157" s="11" t="s">
        <v>188</v>
      </c>
      <c r="E157" s="6">
        <v>150</v>
      </c>
      <c r="F157" s="38">
        <v>0.04902019536165879</v>
      </c>
      <c r="G157" s="38">
        <v>0.08479654821118238</v>
      </c>
      <c r="H157" s="38">
        <v>0.8661832564271591</v>
      </c>
      <c r="I157" s="28" t="s">
        <v>254</v>
      </c>
      <c r="J157" s="28" t="s">
        <v>129</v>
      </c>
      <c r="K157" s="6">
        <v>109</v>
      </c>
      <c r="L157" s="6">
        <v>6.422018348623854</v>
      </c>
      <c r="M157" s="6">
        <v>5.5045871559633035</v>
      </c>
      <c r="N157" s="6">
        <v>0</v>
      </c>
      <c r="O157" s="6">
        <v>0.9174311926605505</v>
      </c>
      <c r="P157" s="6">
        <v>0.9174311926605505</v>
      </c>
      <c r="Q157" s="6">
        <v>48.62385321100918</v>
      </c>
      <c r="R157" s="6">
        <v>10.091743119266056</v>
      </c>
      <c r="S157" s="6">
        <v>0</v>
      </c>
      <c r="T157" s="6">
        <v>0.9174311926605505</v>
      </c>
      <c r="U157" s="6">
        <v>0</v>
      </c>
      <c r="V157" s="6">
        <v>0</v>
      </c>
      <c r="W157" s="6">
        <v>0</v>
      </c>
      <c r="X157" s="6">
        <v>23.853211009174316</v>
      </c>
      <c r="Y157" s="6">
        <v>1.834862385321101</v>
      </c>
      <c r="Z157" s="6">
        <v>0</v>
      </c>
      <c r="AA157" s="6">
        <v>0</v>
      </c>
      <c r="AB157" s="6">
        <v>0</v>
      </c>
      <c r="AC157" s="6">
        <v>0.9174311926605505</v>
      </c>
      <c r="AD157" s="6">
        <v>0</v>
      </c>
      <c r="AE157" s="9">
        <f t="shared" si="20"/>
        <v>100</v>
      </c>
      <c r="AF157" s="29">
        <v>11.926605504587158</v>
      </c>
      <c r="AG157" s="29">
        <v>9.090909090909092</v>
      </c>
      <c r="AH157" s="29" t="s">
        <v>69</v>
      </c>
      <c r="AI157" s="30">
        <v>1.3330349871842506</v>
      </c>
      <c r="AJ157" s="30">
        <v>0.9254828891916135</v>
      </c>
      <c r="AK157" s="8">
        <v>0.6488095238095237</v>
      </c>
      <c r="AL157" s="8">
        <v>0.10119047619047619</v>
      </c>
      <c r="AM157" s="8">
        <v>0</v>
      </c>
      <c r="AN157" s="8">
        <v>0.17261904761904762</v>
      </c>
      <c r="AO157" s="8">
        <v>0.011904761904761906</v>
      </c>
      <c r="AP157" s="8">
        <v>0</v>
      </c>
      <c r="AQ157" s="8">
        <v>0</v>
      </c>
      <c r="AR157" s="8">
        <v>0</v>
      </c>
      <c r="AS157" s="8">
        <v>0</v>
      </c>
      <c r="AT157" s="8">
        <v>0.06547619047619048</v>
      </c>
      <c r="AU157" s="42">
        <f t="shared" si="21"/>
        <v>0.9999999999999998</v>
      </c>
    </row>
    <row r="158" spans="2:47" ht="12.75">
      <c r="B158" s="10"/>
      <c r="C158" s="10" t="s">
        <v>189</v>
      </c>
      <c r="D158" s="11" t="s">
        <v>188</v>
      </c>
      <c r="E158" s="6">
        <v>180</v>
      </c>
      <c r="F158" s="38">
        <v>0.13381674357284118</v>
      </c>
      <c r="G158" s="38">
        <v>0.25506215750118194</v>
      </c>
      <c r="H158" s="38">
        <v>0.6111210989259771</v>
      </c>
      <c r="I158" s="28" t="s">
        <v>254</v>
      </c>
      <c r="J158" s="28" t="s">
        <v>129</v>
      </c>
      <c r="K158" s="6">
        <v>80</v>
      </c>
      <c r="L158" s="6">
        <v>5</v>
      </c>
      <c r="M158" s="6">
        <v>3.75</v>
      </c>
      <c r="N158" s="6">
        <v>0</v>
      </c>
      <c r="O158" s="6">
        <v>0</v>
      </c>
      <c r="P158" s="6">
        <v>0</v>
      </c>
      <c r="Q158" s="6">
        <v>45</v>
      </c>
      <c r="R158" s="6">
        <v>5</v>
      </c>
      <c r="S158" s="6">
        <v>0</v>
      </c>
      <c r="T158" s="6">
        <v>2.5</v>
      </c>
      <c r="U158" s="6">
        <v>0</v>
      </c>
      <c r="V158" s="6">
        <v>0</v>
      </c>
      <c r="W158" s="6">
        <v>0</v>
      </c>
      <c r="X158" s="6">
        <v>35</v>
      </c>
      <c r="Y158" s="6">
        <v>1.25</v>
      </c>
      <c r="Z158" s="6">
        <v>0</v>
      </c>
      <c r="AA158" s="6">
        <v>2.5</v>
      </c>
      <c r="AB158" s="6">
        <v>0</v>
      </c>
      <c r="AC158" s="6">
        <v>0</v>
      </c>
      <c r="AD158" s="6">
        <v>0</v>
      </c>
      <c r="AE158" s="9">
        <f t="shared" si="20"/>
        <v>100</v>
      </c>
      <c r="AF158" s="29">
        <v>8.75</v>
      </c>
      <c r="AG158" s="29">
        <v>20</v>
      </c>
      <c r="AH158" s="29">
        <v>50</v>
      </c>
      <c r="AI158" s="30">
        <v>0.6915078087674523</v>
      </c>
      <c r="AJ158" s="30">
        <v>0.42554326693381683</v>
      </c>
      <c r="AK158" s="8">
        <v>0.49079754601226994</v>
      </c>
      <c r="AL158" s="8">
        <v>0.08588957055214724</v>
      </c>
      <c r="AM158" s="8">
        <v>0.006134969325153374</v>
      </c>
      <c r="AN158" s="8">
        <v>0.18404907975460122</v>
      </c>
      <c r="AO158" s="8">
        <v>0.03067484662576687</v>
      </c>
      <c r="AP158" s="8">
        <v>0</v>
      </c>
      <c r="AQ158" s="8">
        <v>0</v>
      </c>
      <c r="AR158" s="8">
        <v>0</v>
      </c>
      <c r="AS158" s="8">
        <v>0</v>
      </c>
      <c r="AT158" s="8">
        <v>0.20245398773006135</v>
      </c>
      <c r="AU158" s="42">
        <f t="shared" si="21"/>
        <v>1</v>
      </c>
    </row>
    <row r="159" spans="2:47" ht="12.75">
      <c r="B159" s="10"/>
      <c r="C159" s="10" t="s">
        <v>189</v>
      </c>
      <c r="D159" s="11" t="s">
        <v>188</v>
      </c>
      <c r="E159" s="6">
        <v>212</v>
      </c>
      <c r="F159" s="38">
        <v>0.3888789010740231</v>
      </c>
      <c r="G159" s="38">
        <v>0.358709041635871</v>
      </c>
      <c r="H159" s="38">
        <v>0.25241205729010613</v>
      </c>
      <c r="I159" s="28" t="s">
        <v>254</v>
      </c>
      <c r="J159" s="28" t="s">
        <v>129</v>
      </c>
      <c r="K159" s="6">
        <v>56</v>
      </c>
      <c r="L159" s="6">
        <v>0</v>
      </c>
      <c r="M159" s="6">
        <v>1.7857142857142856</v>
      </c>
      <c r="N159" s="6">
        <v>0</v>
      </c>
      <c r="O159" s="6">
        <v>0</v>
      </c>
      <c r="P159" s="6">
        <v>0</v>
      </c>
      <c r="Q159" s="6">
        <v>55.35714285714286</v>
      </c>
      <c r="R159" s="6">
        <v>8.928571428571429</v>
      </c>
      <c r="S159" s="6">
        <v>0</v>
      </c>
      <c r="T159" s="6">
        <v>1.7857142857142856</v>
      </c>
      <c r="U159" s="6">
        <v>0</v>
      </c>
      <c r="V159" s="6">
        <v>0</v>
      </c>
      <c r="W159" s="6">
        <v>0</v>
      </c>
      <c r="X159" s="6">
        <v>28.571428571428566</v>
      </c>
      <c r="Y159" s="6">
        <v>1.7857142857142856</v>
      </c>
      <c r="Z159" s="6">
        <v>0</v>
      </c>
      <c r="AA159" s="6">
        <v>1.7857142857142856</v>
      </c>
      <c r="AB159" s="6">
        <v>0</v>
      </c>
      <c r="AC159" s="6">
        <v>0</v>
      </c>
      <c r="AD159" s="6">
        <v>0</v>
      </c>
      <c r="AE159" s="9">
        <f t="shared" si="20"/>
        <v>100.00000000000001</v>
      </c>
      <c r="AF159" s="29">
        <v>1.7857142857142856</v>
      </c>
      <c r="AG159" s="29">
        <v>36.36363636363637</v>
      </c>
      <c r="AH159" s="29">
        <v>50</v>
      </c>
      <c r="AI159" s="30">
        <v>0.2681069162208321</v>
      </c>
      <c r="AJ159" s="30">
        <v>0.1403176383959495</v>
      </c>
      <c r="AK159" s="8">
        <v>0.48695652173913034</v>
      </c>
      <c r="AL159" s="8">
        <v>0.09565217391304347</v>
      </c>
      <c r="AM159" s="8">
        <v>0.017391304347826084</v>
      </c>
      <c r="AN159" s="8">
        <v>0.3043478260869565</v>
      </c>
      <c r="AO159" s="8">
        <v>0.02608695652173913</v>
      </c>
      <c r="AP159" s="8">
        <v>0</v>
      </c>
      <c r="AQ159" s="8">
        <v>0</v>
      </c>
      <c r="AR159" s="8">
        <v>0</v>
      </c>
      <c r="AS159" s="8">
        <v>0</v>
      </c>
      <c r="AT159" s="8">
        <v>0.06956521739130435</v>
      </c>
      <c r="AU159" s="42">
        <f t="shared" si="21"/>
        <v>0.9999999999999999</v>
      </c>
    </row>
    <row r="160" spans="2:47" ht="12.75">
      <c r="B160" s="10"/>
      <c r="C160" s="10" t="s">
        <v>189</v>
      </c>
      <c r="D160" s="11" t="s">
        <v>188</v>
      </c>
      <c r="E160" s="6">
        <v>250</v>
      </c>
      <c r="F160" s="38">
        <v>0.7475879427098941</v>
      </c>
      <c r="G160" s="38">
        <v>0.2060153279665475</v>
      </c>
      <c r="H160" s="38">
        <v>0.0463967293235586</v>
      </c>
      <c r="I160" s="28" t="s">
        <v>254</v>
      </c>
      <c r="J160" s="28" t="s">
        <v>129</v>
      </c>
      <c r="K160" s="6">
        <v>18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61.11111111111111</v>
      </c>
      <c r="R160" s="6">
        <v>0</v>
      </c>
      <c r="S160" s="6">
        <v>0</v>
      </c>
      <c r="T160" s="6">
        <v>5.555555555555555</v>
      </c>
      <c r="U160" s="6">
        <v>0</v>
      </c>
      <c r="V160" s="6">
        <v>0</v>
      </c>
      <c r="W160" s="6">
        <v>0</v>
      </c>
      <c r="X160" s="6">
        <v>22.22222222222222</v>
      </c>
      <c r="Y160" s="6">
        <v>0</v>
      </c>
      <c r="Z160" s="6">
        <v>0</v>
      </c>
      <c r="AA160" s="6">
        <v>11.11111111111111</v>
      </c>
      <c r="AB160" s="6">
        <v>0</v>
      </c>
      <c r="AC160" s="6">
        <v>0</v>
      </c>
      <c r="AD160" s="6">
        <v>0</v>
      </c>
      <c r="AE160" s="9">
        <f t="shared" si="20"/>
        <v>100</v>
      </c>
      <c r="AF160" s="29">
        <v>0</v>
      </c>
      <c r="AG160" s="29" t="s">
        <v>69</v>
      </c>
      <c r="AH160" s="29">
        <v>50</v>
      </c>
      <c r="AI160" s="30">
        <v>0.12259617198168221</v>
      </c>
      <c r="AJ160" s="30">
        <v>0.033949709164158154</v>
      </c>
      <c r="AK160" s="8">
        <v>0.2608695652173913</v>
      </c>
      <c r="AL160" s="8">
        <v>0.057971014492753624</v>
      </c>
      <c r="AM160" s="8">
        <v>0.014492753623188406</v>
      </c>
      <c r="AN160" s="8">
        <v>0.5217391304347826</v>
      </c>
      <c r="AO160" s="8">
        <v>0.08695652173913043</v>
      </c>
      <c r="AP160" s="8">
        <v>0</v>
      </c>
      <c r="AQ160" s="8">
        <v>0.014492753623188406</v>
      </c>
      <c r="AR160" s="8">
        <v>0</v>
      </c>
      <c r="AS160" s="8">
        <v>0</v>
      </c>
      <c r="AT160" s="8">
        <v>0.043478260869565216</v>
      </c>
      <c r="AU160" s="42">
        <f t="shared" si="21"/>
        <v>0.9999999999999999</v>
      </c>
    </row>
    <row r="161" spans="2:39" ht="12.75">
      <c r="B161" s="10"/>
      <c r="C161" s="10"/>
      <c r="D161" s="11"/>
      <c r="E161" s="6"/>
      <c r="F161" s="41"/>
      <c r="G161" s="41"/>
      <c r="H161" s="41"/>
      <c r="I161" s="28"/>
      <c r="J161" s="28"/>
      <c r="K161" s="28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9"/>
      <c r="Z161" s="29"/>
      <c r="AA161" s="30"/>
      <c r="AB161" s="30"/>
      <c r="AC161" s="6"/>
      <c r="AD161" s="8"/>
      <c r="AE161" s="8"/>
      <c r="AF161" s="8"/>
      <c r="AG161" s="8"/>
      <c r="AH161" s="8"/>
      <c r="AI161" s="8"/>
      <c r="AJ161" s="8"/>
      <c r="AK161" s="8"/>
      <c r="AL161" s="8"/>
      <c r="AM161" s="8"/>
    </row>
  </sheetData>
  <sheetProtection/>
  <printOptions horizontalCentered="1" verticalCentered="1"/>
  <pageMargins left="0.07874015748031496" right="0.07874015748031496" top="0.11811023622047245" bottom="0.07874015748031496" header="0.15748031496062992" footer="0.03937007874015748"/>
  <pageSetup fitToHeight="1" fitToWidth="1"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Garzanti</dc:creator>
  <cp:keywords/>
  <dc:description/>
  <cp:lastModifiedBy>Coco Lemon Pie</cp:lastModifiedBy>
  <cp:lastPrinted>2017-07-04T09:46:00Z</cp:lastPrinted>
  <dcterms:created xsi:type="dcterms:W3CDTF">2001-03-21T18:52:16Z</dcterms:created>
  <dcterms:modified xsi:type="dcterms:W3CDTF">2017-11-17T20:27:54Z</dcterms:modified>
  <cp:category/>
  <cp:version/>
  <cp:contentType/>
  <cp:contentStatus/>
</cp:coreProperties>
</file>